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0" yWindow="255" windowWidth="21600" windowHeight="10035"/>
  </bookViews>
  <sheets>
    <sheet name="Kalender" sheetId="1" r:id="rId1"/>
    <sheet name="Helligdage 01" sheetId="2" state="hidden" r:id="rId2"/>
    <sheet name="Helligdage 02" sheetId="3" state="hidden" r:id="rId3"/>
    <sheet name="Status" sheetId="4" state="hidden" r:id="rId4"/>
  </sheets>
  <functionGroups builtInGroupCount="17"/>
  <definedNames>
    <definedName name="_xlnm.Print_Area" localSheetId="0">Kalender!$A$1:$Y$32,Kalender!$A$34:$Y$65</definedName>
    <definedName name="År_01">'Helligdage 01'!$J$1</definedName>
    <definedName name="År_02">'Helligdage 02'!$J$1</definedName>
  </definedNames>
  <calcPr calcId="145621"/>
</workbook>
</file>

<file path=xl/calcChain.xml><?xml version="1.0" encoding="utf-8"?>
<calcChain xmlns="http://schemas.openxmlformats.org/spreadsheetml/2006/main">
  <c r="B1" i="3" l="1"/>
  <c r="B15" i="3" s="1"/>
  <c r="B1" i="2"/>
  <c r="J1" i="2" s="1"/>
  <c r="B12" i="2"/>
  <c r="E12" i="2" s="1"/>
  <c r="B2" i="2" l="1"/>
  <c r="F2" i="2" s="1"/>
  <c r="B12" i="3"/>
  <c r="F12" i="3" s="1"/>
  <c r="B11" i="3"/>
  <c r="E11" i="3" s="1"/>
  <c r="J1" i="3"/>
  <c r="J4" i="2"/>
  <c r="J3" i="2"/>
  <c r="J2" i="2"/>
  <c r="E15" i="3"/>
  <c r="F15" i="3"/>
  <c r="G15" i="3"/>
  <c r="G12" i="2"/>
  <c r="J2" i="3"/>
  <c r="B13" i="2"/>
  <c r="B2" i="3"/>
  <c r="B15" i="2"/>
  <c r="F12" i="2"/>
  <c r="B14" i="2"/>
  <c r="B11" i="2"/>
  <c r="G2" i="2" l="1"/>
  <c r="B13" i="3"/>
  <c r="E13" i="3" s="1"/>
  <c r="E2" i="2"/>
  <c r="B14" i="3"/>
  <c r="G14" i="3" s="1"/>
  <c r="G12" i="3"/>
  <c r="F11" i="3"/>
  <c r="G11" i="3"/>
  <c r="E12" i="3"/>
  <c r="J4" i="3"/>
  <c r="J3" i="3"/>
  <c r="E15" i="2"/>
  <c r="F15" i="2"/>
  <c r="G15" i="2"/>
  <c r="E14" i="2"/>
  <c r="G14" i="2"/>
  <c r="F14" i="2"/>
  <c r="F2" i="3"/>
  <c r="E2" i="3"/>
  <c r="G2" i="3"/>
  <c r="E14" i="3"/>
  <c r="F14" i="3"/>
  <c r="E13" i="2"/>
  <c r="F13" i="2"/>
  <c r="G13" i="2"/>
  <c r="J10" i="2"/>
  <c r="J11" i="2"/>
  <c r="G13" i="3"/>
  <c r="G11" i="2"/>
  <c r="E11" i="2"/>
  <c r="F11" i="2"/>
  <c r="J6" i="2"/>
  <c r="J5" i="2"/>
  <c r="J7" i="2"/>
  <c r="J8" i="2" s="1"/>
  <c r="F13" i="3" l="1"/>
  <c r="J9" i="2"/>
  <c r="J12" i="2" s="1"/>
  <c r="J13" i="2" s="1"/>
  <c r="J14" i="2" s="1"/>
  <c r="J6" i="3"/>
  <c r="J7" i="3"/>
  <c r="J8" i="3" s="1"/>
  <c r="J5" i="3"/>
  <c r="J10" i="3"/>
  <c r="J11" i="3"/>
  <c r="J9" i="3" l="1"/>
  <c r="J19" i="2"/>
  <c r="J15" i="2"/>
  <c r="J18" i="2" s="1"/>
  <c r="J12" i="3" l="1"/>
  <c r="J13" i="3" s="1"/>
  <c r="J14" i="3" s="1"/>
  <c r="J16" i="2"/>
  <c r="K24" i="2"/>
  <c r="L24" i="2"/>
  <c r="J19" i="3" l="1"/>
  <c r="J15" i="3"/>
  <c r="J18" i="3" s="1"/>
  <c r="L24" i="3" s="1"/>
  <c r="K25" i="2"/>
  <c r="K26" i="2"/>
  <c r="K27" i="2" s="1"/>
  <c r="K28" i="2" s="1"/>
  <c r="K23" i="2"/>
  <c r="K22" i="2"/>
  <c r="L35" i="2"/>
  <c r="B10" i="2" s="1"/>
  <c r="L23" i="2"/>
  <c r="B4" i="2" s="1"/>
  <c r="B5" i="2"/>
  <c r="L34" i="2"/>
  <c r="B9" i="2" s="1"/>
  <c r="L22" i="2"/>
  <c r="B3" i="2" s="1"/>
  <c r="L25" i="2"/>
  <c r="B6" i="2" s="1"/>
  <c r="L29" i="2"/>
  <c r="B7" i="2" s="1"/>
  <c r="L32" i="2"/>
  <c r="B8" i="2" s="1"/>
  <c r="K24" i="3" l="1"/>
  <c r="K26" i="3" s="1"/>
  <c r="K27" i="3" s="1"/>
  <c r="K28" i="3" s="1"/>
  <c r="J16" i="3"/>
  <c r="G10" i="2"/>
  <c r="E10" i="2"/>
  <c r="F10" i="2"/>
  <c r="G8" i="2"/>
  <c r="E8" i="2"/>
  <c r="F8" i="2"/>
  <c r="G3" i="2"/>
  <c r="F3" i="2"/>
  <c r="E3" i="2"/>
  <c r="E9" i="2"/>
  <c r="G9" i="2"/>
  <c r="F9" i="2"/>
  <c r="K30" i="2"/>
  <c r="K31" i="2" s="1"/>
  <c r="K29" i="2"/>
  <c r="G5" i="2"/>
  <c r="F5" i="2"/>
  <c r="E5" i="2"/>
  <c r="E4" i="2"/>
  <c r="G4" i="2"/>
  <c r="F4" i="2"/>
  <c r="L25" i="3"/>
  <c r="B6" i="3" s="1"/>
  <c r="L22" i="3"/>
  <c r="B3" i="3" s="1"/>
  <c r="L23" i="3"/>
  <c r="B4" i="3" s="1"/>
  <c r="L34" i="3"/>
  <c r="B9" i="3" s="1"/>
  <c r="L29" i="3"/>
  <c r="B7" i="3" s="1"/>
  <c r="B5" i="3"/>
  <c r="L35" i="3"/>
  <c r="B10" i="3" s="1"/>
  <c r="L32" i="3"/>
  <c r="B8" i="3" s="1"/>
  <c r="G7" i="2"/>
  <c r="F7" i="2"/>
  <c r="E7" i="2"/>
  <c r="K23" i="3"/>
  <c r="G6" i="2"/>
  <c r="E6" i="2"/>
  <c r="F6" i="2"/>
  <c r="K22" i="3" l="1"/>
  <c r="K25" i="3"/>
  <c r="E9" i="3"/>
  <c r="G9" i="3"/>
  <c r="F9" i="3"/>
  <c r="G5" i="3"/>
  <c r="E5" i="3"/>
  <c r="F5" i="3"/>
  <c r="E7" i="3"/>
  <c r="F7" i="3"/>
  <c r="G7" i="3"/>
  <c r="E4" i="3"/>
  <c r="F4" i="3"/>
  <c r="G4" i="3"/>
  <c r="K32" i="2"/>
  <c r="K33" i="2"/>
  <c r="K34" i="2" s="1"/>
  <c r="K35" i="2" s="1"/>
  <c r="F8" i="3"/>
  <c r="G8" i="3"/>
  <c r="E8" i="3"/>
  <c r="E3" i="3"/>
  <c r="F3" i="3"/>
  <c r="G3" i="3"/>
  <c r="E6" i="3"/>
  <c r="F6" i="3"/>
  <c r="G6" i="3"/>
  <c r="E10" i="3"/>
  <c r="F10" i="3"/>
  <c r="G10" i="3"/>
  <c r="K29" i="3"/>
  <c r="K30" i="3"/>
  <c r="K31" i="3" s="1"/>
  <c r="K33" i="3" l="1"/>
  <c r="K34" i="3" s="1"/>
  <c r="K35" i="3" s="1"/>
  <c r="K32" i="3"/>
</calcChain>
</file>

<file path=xl/sharedStrings.xml><?xml version="1.0" encoding="utf-8"?>
<sst xmlns="http://schemas.openxmlformats.org/spreadsheetml/2006/main" count="219" uniqueCount="70">
  <si>
    <t>ferie</t>
  </si>
  <si>
    <t>dag</t>
  </si>
  <si>
    <t>xxx</t>
  </si>
  <si>
    <t>Farvekode</t>
  </si>
  <si>
    <t>lø/sø</t>
  </si>
  <si>
    <t>Betinget formatering:</t>
  </si>
  <si>
    <t>cellerne farves efter farvekode</t>
  </si>
  <si>
    <t>Hvis sidste ord i kalenderens tekstfelt slutter på bogstaverne, som du skriver herunder i kolonne AA, formateres hele datoen med den fyldfarve, som du skriver koden for i kolonne AE</t>
  </si>
  <si>
    <t>Annuller</t>
  </si>
  <si>
    <t>Fyld-farve</t>
  </si>
  <si>
    <t>*</t>
  </si>
  <si>
    <t>Årstal</t>
  </si>
  <si>
    <t>Type</t>
  </si>
  <si>
    <t>X</t>
  </si>
  <si>
    <t>Nytårsdag</t>
  </si>
  <si>
    <t>Fast</t>
  </si>
  <si>
    <t>A</t>
  </si>
  <si>
    <t>Rest</t>
  </si>
  <si>
    <t>Skærtorsdag</t>
  </si>
  <si>
    <t>Beregnet</t>
  </si>
  <si>
    <t>B</t>
  </si>
  <si>
    <t>Heltal</t>
  </si>
  <si>
    <t>Langfredag</t>
  </si>
  <si>
    <t>C</t>
  </si>
  <si>
    <t>Påskedag</t>
  </si>
  <si>
    <t>D</t>
  </si>
  <si>
    <t>2. påskedag</t>
  </si>
  <si>
    <t>E</t>
  </si>
  <si>
    <t>Store Bededag</t>
  </si>
  <si>
    <t>F</t>
  </si>
  <si>
    <t>Kristi Himmelfart</t>
  </si>
  <si>
    <t>G</t>
  </si>
  <si>
    <t>Pinsedag</t>
  </si>
  <si>
    <t>H</t>
  </si>
  <si>
    <t>2. pinsedag</t>
  </si>
  <si>
    <t>J</t>
  </si>
  <si>
    <t>Grundlovsdag</t>
  </si>
  <si>
    <t>K</t>
  </si>
  <si>
    <t>L</t>
  </si>
  <si>
    <t>1. juledag</t>
  </si>
  <si>
    <t>M</t>
  </si>
  <si>
    <t>2. juledag</t>
  </si>
  <si>
    <t>N</t>
  </si>
  <si>
    <t>P</t>
  </si>
  <si>
    <t>Q</t>
  </si>
  <si>
    <t>Formel</t>
  </si>
  <si>
    <t>Dag</t>
  </si>
  <si>
    <t>Måned</t>
  </si>
  <si>
    <t>Mellemregning</t>
  </si>
  <si>
    <t>Diff ift Påskesøndag</t>
  </si>
  <si>
    <t>1. s.e. påske</t>
  </si>
  <si>
    <t>2. s.e. påske</t>
  </si>
  <si>
    <t>3. s.e. påske</t>
  </si>
  <si>
    <t>4. s.e. påske</t>
  </si>
  <si>
    <t>5. s.e. påske</t>
  </si>
  <si>
    <t>6.s.e. påske</t>
  </si>
  <si>
    <t>År</t>
  </si>
  <si>
    <t>Kristi Himmelfartsdag</t>
  </si>
  <si>
    <t>Juleaftensdag</t>
  </si>
  <si>
    <t>Nytårsaftensdag</t>
  </si>
  <si>
    <t>http://bern-martens.dk/hjaelpeprogrammer/danske-helligdage-i-excel/</t>
  </si>
  <si>
    <t>Kalenderen, der beregner helligdage, er udarbejdet af Bern Martens og hentet fra hjemmesiden:</t>
  </si>
  <si>
    <t>I kolonnen til venstre herunder skriver du de ord eller tegn, som skal udløse betingelsen, og i kolonnen til højre skriver du farvekoden for fyldfarven:</t>
  </si>
  <si>
    <t>yyy</t>
  </si>
  <si>
    <t>zzz</t>
  </si>
  <si>
    <t>øøø</t>
  </si>
  <si>
    <t>?</t>
  </si>
  <si>
    <t>!</t>
  </si>
  <si>
    <t>Der SKAL stå noget (et eller andet)  i cellerne AA16-AA24, da alle tomme celler i kalenderen ellers farves med en fyldfarve.</t>
  </si>
  <si>
    <t>Kalender for  oprettes!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</si>
</sst>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/mm/yyyy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20"/>
      <name val="Arial"/>
      <family val="2"/>
    </font>
    <font>
      <b/>
      <sz val="20"/>
      <color theme="6" tint="-0.249977111117893"/>
      <name val="Wingdings"/>
      <charset val="2"/>
    </font>
  </fonts>
  <fills count="5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3333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NumberFormat="1"/>
    <xf numFmtId="0" fontId="0" fillId="0" borderId="2" xfId="0" applyBorder="1" applyAlignment="1">
      <alignment horizontal="center" textRotation="90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3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 applyAlignment="1"/>
    <xf numFmtId="0" fontId="3" fillId="0" borderId="4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protection locked="0"/>
    </xf>
    <xf numFmtId="0" fontId="0" fillId="0" borderId="4" xfId="0" applyBorder="1" applyAlignment="1"/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 indent="1"/>
    </xf>
    <xf numFmtId="0" fontId="0" fillId="0" borderId="0" xfId="0" applyFill="1" applyAlignment="1" applyProtection="1">
      <alignment vertical="center"/>
    </xf>
    <xf numFmtId="0" fontId="5" fillId="0" borderId="0" xfId="0" applyFont="1" applyAlignment="1">
      <alignment vertical="center"/>
    </xf>
    <xf numFmtId="0" fontId="11" fillId="2" borderId="8" xfId="0" applyFont="1" applyFill="1" applyBorder="1" applyAlignment="1">
      <alignment wrapText="1"/>
    </xf>
    <xf numFmtId="0" fontId="12" fillId="3" borderId="8" xfId="0" applyFont="1" applyFill="1" applyBorder="1" applyAlignment="1">
      <alignment wrapText="1"/>
    </xf>
    <xf numFmtId="0" fontId="12" fillId="4" borderId="8" xfId="0" applyFont="1" applyFill="1" applyBorder="1" applyAlignment="1">
      <alignment wrapText="1"/>
    </xf>
    <xf numFmtId="0" fontId="12" fillId="5" borderId="8" xfId="0" applyFont="1" applyFill="1" applyBorder="1" applyAlignment="1">
      <alignment wrapText="1"/>
    </xf>
    <xf numFmtId="0" fontId="12" fillId="6" borderId="8" xfId="0" applyFont="1" applyFill="1" applyBorder="1" applyAlignment="1">
      <alignment wrapText="1"/>
    </xf>
    <xf numFmtId="0" fontId="12" fillId="7" borderId="8" xfId="0" applyFont="1" applyFill="1" applyBorder="1" applyAlignment="1">
      <alignment wrapText="1"/>
    </xf>
    <xf numFmtId="0" fontId="12" fillId="8" borderId="8" xfId="0" applyFont="1" applyFill="1" applyBorder="1" applyAlignment="1">
      <alignment wrapText="1"/>
    </xf>
    <xf numFmtId="0" fontId="12" fillId="9" borderId="8" xfId="0" applyFont="1" applyFill="1" applyBorder="1" applyAlignment="1">
      <alignment wrapText="1"/>
    </xf>
    <xf numFmtId="0" fontId="12" fillId="10" borderId="8" xfId="0" applyFont="1" applyFill="1" applyBorder="1" applyAlignment="1">
      <alignment wrapText="1"/>
    </xf>
    <xf numFmtId="0" fontId="12" fillId="11" borderId="8" xfId="0" applyFont="1" applyFill="1" applyBorder="1" applyAlignment="1">
      <alignment wrapText="1"/>
    </xf>
    <xf numFmtId="0" fontId="12" fillId="12" borderId="8" xfId="0" applyFont="1" applyFill="1" applyBorder="1" applyAlignment="1">
      <alignment wrapText="1"/>
    </xf>
    <xf numFmtId="0" fontId="12" fillId="13" borderId="8" xfId="0" applyFont="1" applyFill="1" applyBorder="1" applyAlignment="1">
      <alignment wrapText="1"/>
    </xf>
    <xf numFmtId="0" fontId="12" fillId="14" borderId="8" xfId="0" applyFont="1" applyFill="1" applyBorder="1" applyAlignment="1">
      <alignment wrapText="1"/>
    </xf>
    <xf numFmtId="0" fontId="12" fillId="15" borderId="8" xfId="0" applyFont="1" applyFill="1" applyBorder="1" applyAlignment="1">
      <alignment wrapText="1"/>
    </xf>
    <xf numFmtId="0" fontId="12" fillId="16" borderId="8" xfId="0" applyFont="1" applyFill="1" applyBorder="1" applyAlignment="1">
      <alignment wrapText="1"/>
    </xf>
    <xf numFmtId="0" fontId="12" fillId="17" borderId="8" xfId="0" applyFont="1" applyFill="1" applyBorder="1" applyAlignment="1">
      <alignment wrapText="1"/>
    </xf>
    <xf numFmtId="0" fontId="12" fillId="18" borderId="8" xfId="0" applyFont="1" applyFill="1" applyBorder="1" applyAlignment="1">
      <alignment wrapText="1"/>
    </xf>
    <xf numFmtId="0" fontId="12" fillId="19" borderId="8" xfId="0" applyFont="1" applyFill="1" applyBorder="1" applyAlignment="1">
      <alignment wrapText="1"/>
    </xf>
    <xf numFmtId="0" fontId="12" fillId="20" borderId="8" xfId="0" applyFont="1" applyFill="1" applyBorder="1" applyAlignment="1">
      <alignment wrapText="1"/>
    </xf>
    <xf numFmtId="0" fontId="12" fillId="21" borderId="8" xfId="0" applyFont="1" applyFill="1" applyBorder="1" applyAlignment="1">
      <alignment wrapText="1"/>
    </xf>
    <xf numFmtId="0" fontId="12" fillId="22" borderId="8" xfId="0" applyFont="1" applyFill="1" applyBorder="1" applyAlignment="1">
      <alignment wrapText="1"/>
    </xf>
    <xf numFmtId="0" fontId="12" fillId="23" borderId="8" xfId="0" applyFont="1" applyFill="1" applyBorder="1" applyAlignment="1">
      <alignment wrapText="1"/>
    </xf>
    <xf numFmtId="0" fontId="12" fillId="24" borderId="8" xfId="0" applyFont="1" applyFill="1" applyBorder="1" applyAlignment="1">
      <alignment wrapText="1"/>
    </xf>
    <xf numFmtId="0" fontId="12" fillId="25" borderId="8" xfId="0" applyFont="1" applyFill="1" applyBorder="1" applyAlignment="1">
      <alignment wrapText="1"/>
    </xf>
    <xf numFmtId="0" fontId="12" fillId="26" borderId="8" xfId="0" applyFont="1" applyFill="1" applyBorder="1" applyAlignment="1">
      <alignment wrapText="1"/>
    </xf>
    <xf numFmtId="0" fontId="12" fillId="27" borderId="8" xfId="0" applyFont="1" applyFill="1" applyBorder="1" applyAlignment="1">
      <alignment wrapText="1"/>
    </xf>
    <xf numFmtId="0" fontId="12" fillId="28" borderId="8" xfId="0" applyFont="1" applyFill="1" applyBorder="1" applyAlignment="1">
      <alignment wrapText="1"/>
    </xf>
    <xf numFmtId="0" fontId="12" fillId="29" borderId="8" xfId="0" applyFont="1" applyFill="1" applyBorder="1" applyAlignment="1">
      <alignment wrapText="1"/>
    </xf>
    <xf numFmtId="0" fontId="12" fillId="30" borderId="8" xfId="0" applyFont="1" applyFill="1" applyBorder="1" applyAlignment="1">
      <alignment wrapText="1"/>
    </xf>
    <xf numFmtId="0" fontId="12" fillId="31" borderId="8" xfId="0" applyFont="1" applyFill="1" applyBorder="1" applyAlignment="1">
      <alignment wrapText="1"/>
    </xf>
    <xf numFmtId="0" fontId="12" fillId="32" borderId="8" xfId="0" applyFont="1" applyFill="1" applyBorder="1" applyAlignment="1">
      <alignment wrapText="1"/>
    </xf>
    <xf numFmtId="0" fontId="12" fillId="33" borderId="8" xfId="0" applyFont="1" applyFill="1" applyBorder="1" applyAlignment="1">
      <alignment wrapText="1"/>
    </xf>
    <xf numFmtId="0" fontId="12" fillId="34" borderId="8" xfId="0" applyFont="1" applyFill="1" applyBorder="1" applyAlignment="1">
      <alignment wrapText="1"/>
    </xf>
    <xf numFmtId="0" fontId="12" fillId="35" borderId="8" xfId="0" applyFont="1" applyFill="1" applyBorder="1" applyAlignment="1">
      <alignment wrapText="1"/>
    </xf>
    <xf numFmtId="0" fontId="12" fillId="36" borderId="8" xfId="0" applyFont="1" applyFill="1" applyBorder="1" applyAlignment="1">
      <alignment wrapText="1"/>
    </xf>
    <xf numFmtId="0" fontId="12" fillId="37" borderId="8" xfId="0" applyFont="1" applyFill="1" applyBorder="1" applyAlignment="1">
      <alignment wrapText="1"/>
    </xf>
    <xf numFmtId="0" fontId="12" fillId="38" borderId="8" xfId="0" applyFont="1" applyFill="1" applyBorder="1" applyAlignment="1">
      <alignment wrapText="1"/>
    </xf>
    <xf numFmtId="0" fontId="12" fillId="39" borderId="8" xfId="0" applyFont="1" applyFill="1" applyBorder="1" applyAlignment="1">
      <alignment wrapText="1"/>
    </xf>
    <xf numFmtId="0" fontId="12" fillId="40" borderId="8" xfId="0" applyFont="1" applyFill="1" applyBorder="1" applyAlignment="1">
      <alignment wrapText="1"/>
    </xf>
    <xf numFmtId="0" fontId="12" fillId="41" borderId="8" xfId="0" applyFont="1" applyFill="1" applyBorder="1" applyAlignment="1">
      <alignment wrapText="1"/>
    </xf>
    <xf numFmtId="0" fontId="12" fillId="42" borderId="8" xfId="0" applyFont="1" applyFill="1" applyBorder="1" applyAlignment="1">
      <alignment wrapText="1"/>
    </xf>
    <xf numFmtId="0" fontId="12" fillId="43" borderId="8" xfId="0" applyFont="1" applyFill="1" applyBorder="1" applyAlignment="1">
      <alignment wrapText="1"/>
    </xf>
    <xf numFmtId="0" fontId="12" fillId="44" borderId="8" xfId="0" applyFont="1" applyFill="1" applyBorder="1" applyAlignment="1">
      <alignment wrapText="1"/>
    </xf>
    <xf numFmtId="0" fontId="12" fillId="45" borderId="8" xfId="0" applyFont="1" applyFill="1" applyBorder="1" applyAlignment="1">
      <alignment wrapText="1"/>
    </xf>
    <xf numFmtId="0" fontId="12" fillId="46" borderId="8" xfId="0" applyFont="1" applyFill="1" applyBorder="1" applyAlignment="1">
      <alignment wrapText="1"/>
    </xf>
    <xf numFmtId="0" fontId="12" fillId="47" borderId="8" xfId="0" applyFont="1" applyFill="1" applyBorder="1" applyAlignment="1">
      <alignment wrapText="1"/>
    </xf>
    <xf numFmtId="0" fontId="5" fillId="3" borderId="8" xfId="0" applyFont="1" applyFill="1" applyBorder="1" applyAlignment="1">
      <alignment horizontal="right" wrapText="1" indent="1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8" fillId="0" borderId="0" xfId="0" applyFont="1"/>
    <xf numFmtId="0" fontId="9" fillId="0" borderId="0" xfId="0" applyFont="1"/>
    <xf numFmtId="0" fontId="2" fillId="0" borderId="0" xfId="0" applyFont="1"/>
    <xf numFmtId="0" fontId="10" fillId="0" borderId="0" xfId="0" applyFont="1" applyFill="1"/>
    <xf numFmtId="164" fontId="10" fillId="0" borderId="0" xfId="0" applyNumberFormat="1" applyFont="1" applyFill="1"/>
    <xf numFmtId="164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15" fillId="48" borderId="0" xfId="0" applyFont="1" applyFill="1" applyAlignment="1">
      <alignment horizontal="center" vertical="center"/>
    </xf>
    <xf numFmtId="0" fontId="0" fillId="48" borderId="0" xfId="0" applyFill="1" applyAlignment="1">
      <alignment horizontal="left" vertical="center"/>
    </xf>
    <xf numFmtId="0" fontId="0" fillId="48" borderId="0" xfId="0" applyFill="1" applyAlignment="1"/>
    <xf numFmtId="0" fontId="0" fillId="48" borderId="0" xfId="0" applyFill="1" applyAlignment="1">
      <alignment horizontal="left"/>
    </xf>
    <xf numFmtId="0" fontId="0" fillId="48" borderId="0" xfId="0" applyFill="1" applyAlignment="1">
      <alignment vertical="center"/>
    </xf>
    <xf numFmtId="0" fontId="1" fillId="0" borderId="24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5" fillId="0" borderId="5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top" textRotation="90"/>
    </xf>
    <xf numFmtId="0" fontId="0" fillId="0" borderId="2" xfId="0" applyBorder="1" applyAlignment="1">
      <alignment horizontal="center" vertical="top" textRotation="90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textRotation="90"/>
    </xf>
    <xf numFmtId="0" fontId="6" fillId="0" borderId="2" xfId="0" applyFont="1" applyBorder="1" applyAlignment="1" applyProtection="1">
      <alignment horizontal="center" textRotation="90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7" fillId="0" borderId="2" xfId="0" applyFont="1" applyBorder="1" applyAlignment="1" applyProtection="1">
      <alignment horizontal="center" vertical="center" textRotation="90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9" fillId="48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4" fillId="49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</xdr:row>
          <xdr:rowOff>9525</xdr:rowOff>
        </xdr:from>
        <xdr:to>
          <xdr:col>27</xdr:col>
          <xdr:colOff>542925</xdr:colOff>
          <xdr:row>2</xdr:row>
          <xdr:rowOff>38100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Opret kalender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4</xdr:row>
          <xdr:rowOff>9525</xdr:rowOff>
        </xdr:from>
        <xdr:to>
          <xdr:col>30</xdr:col>
          <xdr:colOff>371475</xdr:colOff>
          <xdr:row>5</xdr:row>
          <xdr:rowOff>38100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Rediger Font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</xdr:row>
          <xdr:rowOff>19050</xdr:rowOff>
        </xdr:from>
        <xdr:to>
          <xdr:col>38</xdr:col>
          <xdr:colOff>228600</xdr:colOff>
          <xdr:row>2</xdr:row>
          <xdr:rowOff>47625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Opdater betinget formatering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4</xdr:row>
          <xdr:rowOff>9525</xdr:rowOff>
        </xdr:from>
        <xdr:to>
          <xdr:col>27</xdr:col>
          <xdr:colOff>552450</xdr:colOff>
          <xdr:row>5</xdr:row>
          <xdr:rowOff>38100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Fra A4  til A5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133350</xdr:colOff>
          <xdr:row>1</xdr:row>
          <xdr:rowOff>19050</xdr:rowOff>
        </xdr:from>
        <xdr:to>
          <xdr:col>30</xdr:col>
          <xdr:colOff>352425</xdr:colOff>
          <xdr:row>2</xdr:row>
          <xdr:rowOff>47625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Indsæt begivenheder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2</xdr:row>
          <xdr:rowOff>114300</xdr:rowOff>
        </xdr:from>
        <xdr:to>
          <xdr:col>27</xdr:col>
          <xdr:colOff>552450</xdr:colOff>
          <xdr:row>3</xdr:row>
          <xdr:rowOff>142875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Ryd indhold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5</xdr:row>
          <xdr:rowOff>133350</xdr:rowOff>
        </xdr:from>
        <xdr:to>
          <xdr:col>27</xdr:col>
          <xdr:colOff>552450</xdr:colOff>
          <xdr:row>6</xdr:row>
          <xdr:rowOff>161925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Fra A3  til A4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142875</xdr:colOff>
          <xdr:row>2</xdr:row>
          <xdr:rowOff>114300</xdr:rowOff>
        </xdr:from>
        <xdr:to>
          <xdr:col>30</xdr:col>
          <xdr:colOff>361950</xdr:colOff>
          <xdr:row>3</xdr:row>
          <xdr:rowOff>142875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Opdater justering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161925</xdr:colOff>
          <xdr:row>5</xdr:row>
          <xdr:rowOff>142875</xdr:rowOff>
        </xdr:from>
        <xdr:to>
          <xdr:col>30</xdr:col>
          <xdr:colOff>381000</xdr:colOff>
          <xdr:row>6</xdr:row>
          <xdr:rowOff>171450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Gendan skabelon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GO140"/>
  <sheetViews>
    <sheetView tabSelected="1" workbookViewId="0">
      <selection activeCell="D2" sqref="D2:E2"/>
    </sheetView>
  </sheetViews>
  <sheetFormatPr defaultRowHeight="12.75" x14ac:dyDescent="0.2"/>
  <cols>
    <col min="1" max="1" width="2.7109375" customWidth="1"/>
    <col min="2" max="3" width="2.7109375" style="1" customWidth="1"/>
    <col min="4" max="4" width="15.7109375" customWidth="1"/>
    <col min="5" max="5" width="2.7109375" customWidth="1"/>
    <col min="6" max="7" width="2.7109375" style="1" customWidth="1"/>
    <col min="8" max="8" width="15.7109375" customWidth="1"/>
    <col min="9" max="9" width="2.7109375" customWidth="1"/>
    <col min="10" max="11" width="2.7109375" style="1" customWidth="1"/>
    <col min="12" max="12" width="15.7109375" customWidth="1"/>
    <col min="13" max="13" width="2.7109375" customWidth="1"/>
    <col min="14" max="15" width="2.7109375" style="1" customWidth="1"/>
    <col min="16" max="16" width="15.7109375" customWidth="1"/>
    <col min="17" max="17" width="2.7109375" customWidth="1"/>
    <col min="18" max="19" width="2.7109375" style="1" customWidth="1"/>
    <col min="20" max="20" width="15.7109375" customWidth="1"/>
    <col min="21" max="21" width="2.7109375" customWidth="1"/>
    <col min="22" max="23" width="2.7109375" style="1" customWidth="1"/>
    <col min="24" max="24" width="15.7109375" customWidth="1"/>
    <col min="25" max="25" width="2.7109375" customWidth="1"/>
    <col min="32" max="32" width="1.7109375" customWidth="1"/>
    <col min="33" max="34" width="5.7109375" customWidth="1"/>
    <col min="35" max="35" width="1.7109375" customWidth="1"/>
    <col min="36" max="37" width="5.7109375" customWidth="1"/>
    <col min="38" max="38" width="1.7109375" customWidth="1"/>
    <col min="39" max="40" width="5.7109375" customWidth="1"/>
    <col min="157" max="159" width="9.140625" style="6"/>
    <col min="161" max="161" width="9.140625" customWidth="1"/>
    <col min="162" max="163" width="9.140625" hidden="1" customWidth="1"/>
    <col min="183" max="197" width="9.140625" hidden="1" customWidth="1"/>
    <col min="198" max="200" width="0" hidden="1" customWidth="1"/>
  </cols>
  <sheetData>
    <row r="1" spans="1:185" s="2" customFormat="1" ht="15.95" customHeight="1" x14ac:dyDescent="0.2">
      <c r="A1" s="124"/>
      <c r="B1" s="126"/>
      <c r="C1" s="127"/>
      <c r="D1" s="127"/>
      <c r="E1" s="128"/>
      <c r="F1" s="126"/>
      <c r="G1" s="127"/>
      <c r="H1" s="127"/>
      <c r="I1" s="128"/>
      <c r="J1" s="126"/>
      <c r="K1" s="127"/>
      <c r="L1" s="127"/>
      <c r="M1" s="128"/>
      <c r="N1" s="126"/>
      <c r="O1" s="127"/>
      <c r="P1" s="127"/>
      <c r="Q1" s="128"/>
      <c r="R1" s="126"/>
      <c r="S1" s="127"/>
      <c r="T1" s="127"/>
      <c r="U1" s="128"/>
      <c r="V1" s="126"/>
      <c r="W1" s="127"/>
      <c r="X1" s="127"/>
      <c r="Y1" s="128"/>
      <c r="AA1" s="10"/>
      <c r="FA1" s="77"/>
      <c r="FB1" s="77"/>
      <c r="FC1" s="77"/>
      <c r="FF1" s="9"/>
      <c r="FG1" s="9"/>
      <c r="GA1" s="2">
        <v>1</v>
      </c>
      <c r="GB1" s="2">
        <v>1</v>
      </c>
      <c r="GC1" s="2" t="s">
        <v>14</v>
      </c>
    </row>
    <row r="2" spans="1:185" s="2" customFormat="1" ht="18" customHeight="1" x14ac:dyDescent="0.2">
      <c r="A2" s="124"/>
      <c r="B2" s="3"/>
      <c r="C2" s="3"/>
      <c r="D2" s="131"/>
      <c r="E2" s="132"/>
      <c r="F2" s="3"/>
      <c r="G2" s="3"/>
      <c r="H2" s="131"/>
      <c r="I2" s="132"/>
      <c r="J2" s="3"/>
      <c r="K2" s="3"/>
      <c r="L2" s="131"/>
      <c r="M2" s="132"/>
      <c r="N2" s="3"/>
      <c r="O2" s="3"/>
      <c r="P2" s="131"/>
      <c r="Q2" s="132"/>
      <c r="R2" s="3"/>
      <c r="S2" s="3"/>
      <c r="T2" s="131"/>
      <c r="U2" s="132"/>
      <c r="V2" s="3"/>
      <c r="W2" s="3"/>
      <c r="X2" s="131"/>
      <c r="Y2" s="132"/>
      <c r="AC2" s="8"/>
      <c r="AG2" s="135"/>
      <c r="AH2" s="136"/>
      <c r="AI2" s="8"/>
      <c r="AJ2" s="137"/>
      <c r="AK2" s="136"/>
      <c r="FA2" s="77"/>
      <c r="FB2" s="77"/>
      <c r="FC2" s="77"/>
      <c r="FF2" s="9"/>
      <c r="FG2" s="9"/>
    </row>
    <row r="3" spans="1:185" s="2" customFormat="1" ht="18" customHeight="1" x14ac:dyDescent="0.2">
      <c r="A3" s="125"/>
      <c r="B3" s="3"/>
      <c r="C3" s="3"/>
      <c r="D3" s="131"/>
      <c r="E3" s="132"/>
      <c r="F3" s="3"/>
      <c r="G3" s="3"/>
      <c r="H3" s="131"/>
      <c r="I3" s="132"/>
      <c r="J3" s="3"/>
      <c r="K3" s="3"/>
      <c r="L3" s="131"/>
      <c r="M3" s="132"/>
      <c r="N3" s="3"/>
      <c r="O3" s="3"/>
      <c r="P3" s="131"/>
      <c r="Q3" s="132"/>
      <c r="R3" s="3"/>
      <c r="S3" s="3"/>
      <c r="T3" s="131"/>
      <c r="U3" s="132"/>
      <c r="V3" s="3"/>
      <c r="W3" s="3"/>
      <c r="X3" s="131"/>
      <c r="Y3" s="132"/>
      <c r="FA3" s="77"/>
      <c r="FB3" s="77"/>
      <c r="FC3" s="77"/>
      <c r="FF3" s="9" t="s">
        <v>8</v>
      </c>
      <c r="FG3" s="9"/>
      <c r="GA3" s="2">
        <v>20</v>
      </c>
      <c r="GB3" s="2">
        <v>4</v>
      </c>
      <c r="GC3" s="2" t="s">
        <v>18</v>
      </c>
    </row>
    <row r="4" spans="1:185" s="2" customFormat="1" ht="18" customHeight="1" x14ac:dyDescent="0.2">
      <c r="A4" s="125"/>
      <c r="B4" s="3"/>
      <c r="C4" s="3"/>
      <c r="D4" s="131"/>
      <c r="E4" s="132"/>
      <c r="F4" s="3"/>
      <c r="G4" s="3"/>
      <c r="H4" s="131"/>
      <c r="I4" s="132"/>
      <c r="J4" s="3"/>
      <c r="K4" s="3"/>
      <c r="L4" s="131"/>
      <c r="M4" s="132"/>
      <c r="N4" s="3"/>
      <c r="O4" s="3"/>
      <c r="P4" s="131"/>
      <c r="Q4" s="132"/>
      <c r="R4" s="3"/>
      <c r="S4" s="3"/>
      <c r="T4" s="131"/>
      <c r="U4" s="132"/>
      <c r="V4" s="3"/>
      <c r="W4" s="3"/>
      <c r="X4" s="131"/>
      <c r="Y4" s="132"/>
      <c r="AG4" s="138" t="s">
        <v>9</v>
      </c>
      <c r="AH4" s="138" t="s">
        <v>3</v>
      </c>
      <c r="AJ4" s="138" t="s">
        <v>9</v>
      </c>
      <c r="AK4" s="138" t="s">
        <v>3</v>
      </c>
      <c r="AM4" s="138" t="s">
        <v>9</v>
      </c>
      <c r="AN4" s="138" t="s">
        <v>3</v>
      </c>
      <c r="FA4" s="77"/>
      <c r="FB4" s="77"/>
      <c r="FC4" s="77"/>
      <c r="FE4" s="9"/>
      <c r="FF4" s="9"/>
    </row>
    <row r="5" spans="1:185" s="2" customFormat="1" ht="18" customHeight="1" x14ac:dyDescent="0.2">
      <c r="B5" s="3"/>
      <c r="C5" s="3"/>
      <c r="D5" s="131"/>
      <c r="E5" s="132"/>
      <c r="F5" s="3"/>
      <c r="G5" s="3"/>
      <c r="H5" s="131"/>
      <c r="I5" s="132"/>
      <c r="J5" s="3"/>
      <c r="K5" s="3"/>
      <c r="L5" s="131"/>
      <c r="M5" s="132"/>
      <c r="N5" s="3"/>
      <c r="O5" s="3"/>
      <c r="P5" s="131"/>
      <c r="Q5" s="132"/>
      <c r="R5" s="3"/>
      <c r="S5" s="3"/>
      <c r="T5" s="131"/>
      <c r="U5" s="132"/>
      <c r="V5" s="3"/>
      <c r="W5" s="3"/>
      <c r="X5" s="131"/>
      <c r="Y5" s="132"/>
      <c r="AG5" s="139"/>
      <c r="AH5" s="139" t="s">
        <v>3</v>
      </c>
      <c r="AJ5" s="139"/>
      <c r="AK5" s="139" t="s">
        <v>3</v>
      </c>
      <c r="AM5" s="139"/>
      <c r="AN5" s="139" t="s">
        <v>3</v>
      </c>
      <c r="FA5" s="77"/>
      <c r="FB5" s="77"/>
      <c r="FC5" s="77"/>
      <c r="FE5" s="9"/>
      <c r="FF5" s="9"/>
      <c r="GA5" s="2">
        <v>21</v>
      </c>
      <c r="GB5" s="2">
        <v>4</v>
      </c>
      <c r="GC5" s="2" t="s">
        <v>22</v>
      </c>
    </row>
    <row r="6" spans="1:185" s="2" customFormat="1" ht="18" customHeight="1" x14ac:dyDescent="0.2">
      <c r="B6" s="3"/>
      <c r="C6" s="3"/>
      <c r="D6" s="131"/>
      <c r="E6" s="132"/>
      <c r="F6" s="3"/>
      <c r="G6" s="3"/>
      <c r="H6" s="131"/>
      <c r="I6" s="132"/>
      <c r="J6" s="3"/>
      <c r="K6" s="3"/>
      <c r="L6" s="131"/>
      <c r="M6" s="132"/>
      <c r="N6" s="3"/>
      <c r="O6" s="3"/>
      <c r="P6" s="131"/>
      <c r="Q6" s="132"/>
      <c r="R6" s="3"/>
      <c r="S6" s="3"/>
      <c r="T6" s="131"/>
      <c r="U6" s="132"/>
      <c r="V6" s="3"/>
      <c r="W6" s="3"/>
      <c r="X6" s="131"/>
      <c r="Y6" s="132"/>
      <c r="AA6" s="28"/>
      <c r="AB6" s="25"/>
      <c r="AC6" s="26"/>
      <c r="AD6" s="27"/>
      <c r="AG6" s="29"/>
      <c r="AH6" s="75">
        <v>1</v>
      </c>
      <c r="AJ6" s="35"/>
      <c r="AK6" s="75">
        <v>26</v>
      </c>
      <c r="AM6" s="70"/>
      <c r="AN6" s="75">
        <v>51</v>
      </c>
      <c r="FA6" s="77"/>
      <c r="FB6" s="77"/>
      <c r="FC6" s="77"/>
    </row>
    <row r="7" spans="1:185" s="2" customFormat="1" ht="18" customHeight="1" x14ac:dyDescent="0.2">
      <c r="B7" s="3"/>
      <c r="C7" s="3"/>
      <c r="D7" s="131"/>
      <c r="E7" s="132"/>
      <c r="F7" s="3"/>
      <c r="G7" s="3"/>
      <c r="H7" s="131"/>
      <c r="I7" s="132"/>
      <c r="J7" s="3"/>
      <c r="K7" s="3"/>
      <c r="L7" s="131"/>
      <c r="M7" s="132"/>
      <c r="N7" s="3"/>
      <c r="O7" s="3"/>
      <c r="P7" s="131"/>
      <c r="Q7" s="132"/>
      <c r="R7" s="3"/>
      <c r="S7" s="3"/>
      <c r="T7" s="131"/>
      <c r="U7" s="132"/>
      <c r="V7" s="3"/>
      <c r="W7" s="3"/>
      <c r="X7" s="131"/>
      <c r="Y7" s="132"/>
      <c r="AG7" s="30"/>
      <c r="AH7" s="75">
        <v>2</v>
      </c>
      <c r="AJ7" s="34"/>
      <c r="AK7" s="75">
        <v>27</v>
      </c>
      <c r="AM7" s="71"/>
      <c r="AN7" s="75">
        <v>52</v>
      </c>
      <c r="FA7" s="77"/>
      <c r="FB7" s="77"/>
      <c r="FC7" s="77"/>
      <c r="GA7" s="2">
        <v>23</v>
      </c>
      <c r="GB7" s="2">
        <v>4</v>
      </c>
      <c r="GC7" s="2" t="s">
        <v>24</v>
      </c>
    </row>
    <row r="8" spans="1:185" s="2" customFormat="1" ht="18" customHeight="1" x14ac:dyDescent="0.2">
      <c r="B8" s="3"/>
      <c r="C8" s="3"/>
      <c r="D8" s="131"/>
      <c r="E8" s="132"/>
      <c r="F8" s="3"/>
      <c r="G8" s="3"/>
      <c r="H8" s="131"/>
      <c r="I8" s="132"/>
      <c r="J8" s="3"/>
      <c r="K8" s="3"/>
      <c r="L8" s="131"/>
      <c r="M8" s="132"/>
      <c r="N8" s="3"/>
      <c r="O8" s="3"/>
      <c r="P8" s="131"/>
      <c r="Q8" s="132"/>
      <c r="R8" s="3"/>
      <c r="S8" s="3"/>
      <c r="T8" s="131"/>
      <c r="U8" s="132"/>
      <c r="V8" s="3"/>
      <c r="W8" s="3"/>
      <c r="X8" s="131"/>
      <c r="Y8" s="132"/>
      <c r="AA8" s="76" t="s">
        <v>5</v>
      </c>
      <c r="AG8" s="31"/>
      <c r="AH8" s="75">
        <v>3</v>
      </c>
      <c r="AJ8" s="36"/>
      <c r="AK8" s="75">
        <v>28</v>
      </c>
      <c r="AM8" s="72"/>
      <c r="AN8" s="75">
        <v>53</v>
      </c>
      <c r="FA8" s="77"/>
      <c r="FB8" s="77"/>
      <c r="FC8" s="77"/>
    </row>
    <row r="9" spans="1:185" s="2" customFormat="1" ht="18" customHeight="1" x14ac:dyDescent="0.2">
      <c r="B9" s="3"/>
      <c r="C9" s="3"/>
      <c r="D9" s="131"/>
      <c r="E9" s="132"/>
      <c r="F9" s="3"/>
      <c r="G9" s="3"/>
      <c r="H9" s="131"/>
      <c r="I9" s="132"/>
      <c r="J9" s="3"/>
      <c r="K9" s="3"/>
      <c r="L9" s="131"/>
      <c r="M9" s="132"/>
      <c r="N9" s="3"/>
      <c r="O9" s="3"/>
      <c r="P9" s="131"/>
      <c r="Q9" s="132"/>
      <c r="R9" s="3"/>
      <c r="S9" s="3"/>
      <c r="T9" s="131"/>
      <c r="U9" s="132"/>
      <c r="V9" s="3"/>
      <c r="W9" s="3"/>
      <c r="X9" s="131"/>
      <c r="Y9" s="132"/>
      <c r="AA9" s="141" t="s">
        <v>7</v>
      </c>
      <c r="AB9" s="142"/>
      <c r="AC9" s="142"/>
      <c r="AD9" s="142"/>
      <c r="AE9" s="142"/>
      <c r="AG9" s="32"/>
      <c r="AH9" s="75">
        <v>4</v>
      </c>
      <c r="AJ9" s="41"/>
      <c r="AK9" s="75">
        <v>29</v>
      </c>
      <c r="AM9" s="46"/>
      <c r="AN9" s="75">
        <v>54</v>
      </c>
      <c r="FA9" s="77"/>
      <c r="FB9" s="77"/>
      <c r="FC9" s="77"/>
      <c r="GA9" s="2">
        <v>24</v>
      </c>
      <c r="GB9" s="2">
        <v>4</v>
      </c>
      <c r="GC9" s="2" t="s">
        <v>26</v>
      </c>
    </row>
    <row r="10" spans="1:185" s="2" customFormat="1" ht="18" customHeight="1" x14ac:dyDescent="0.2">
      <c r="B10" s="3"/>
      <c r="C10" s="3"/>
      <c r="D10" s="131"/>
      <c r="E10" s="132"/>
      <c r="F10" s="3"/>
      <c r="G10" s="3"/>
      <c r="H10" s="131"/>
      <c r="I10" s="132"/>
      <c r="J10" s="3"/>
      <c r="K10" s="3"/>
      <c r="L10" s="131"/>
      <c r="M10" s="132"/>
      <c r="N10" s="3"/>
      <c r="O10" s="3"/>
      <c r="P10" s="131"/>
      <c r="Q10" s="132"/>
      <c r="R10" s="3"/>
      <c r="S10" s="3"/>
      <c r="T10" s="131"/>
      <c r="U10" s="132"/>
      <c r="V10" s="3"/>
      <c r="W10" s="3"/>
      <c r="X10" s="131"/>
      <c r="Y10" s="132"/>
      <c r="AA10" s="142"/>
      <c r="AB10" s="142"/>
      <c r="AC10" s="142"/>
      <c r="AD10" s="142"/>
      <c r="AE10" s="142"/>
      <c r="AG10" s="33"/>
      <c r="AH10" s="75">
        <v>5</v>
      </c>
      <c r="AJ10" s="37"/>
      <c r="AK10" s="75">
        <v>30</v>
      </c>
      <c r="AM10" s="73"/>
      <c r="AN10" s="75">
        <v>55</v>
      </c>
      <c r="FA10" s="77"/>
      <c r="FB10" s="77"/>
      <c r="FC10" s="77"/>
    </row>
    <row r="11" spans="1:185" s="2" customFormat="1" ht="18" customHeight="1" x14ac:dyDescent="0.2">
      <c r="B11" s="3"/>
      <c r="C11" s="3"/>
      <c r="D11" s="131"/>
      <c r="E11" s="132"/>
      <c r="F11" s="3"/>
      <c r="G11" s="3"/>
      <c r="H11" s="131"/>
      <c r="I11" s="132"/>
      <c r="J11" s="3"/>
      <c r="K11" s="3"/>
      <c r="L11" s="131"/>
      <c r="M11" s="132"/>
      <c r="N11" s="3"/>
      <c r="O11" s="3"/>
      <c r="P11" s="131"/>
      <c r="Q11" s="132"/>
      <c r="R11" s="3"/>
      <c r="S11" s="3"/>
      <c r="T11" s="131"/>
      <c r="U11" s="132"/>
      <c r="V11" s="3"/>
      <c r="W11" s="3"/>
      <c r="X11" s="131"/>
      <c r="Y11" s="132"/>
      <c r="AA11" s="142"/>
      <c r="AB11" s="142"/>
      <c r="AC11" s="142"/>
      <c r="AD11" s="142"/>
      <c r="AE11" s="142"/>
      <c r="AG11" s="34"/>
      <c r="AH11" s="75">
        <v>6</v>
      </c>
      <c r="AJ11" s="42"/>
      <c r="AK11" s="75">
        <v>31</v>
      </c>
      <c r="AM11" s="74"/>
      <c r="AN11" s="75">
        <v>56</v>
      </c>
      <c r="FA11" s="77"/>
      <c r="FB11" s="77"/>
      <c r="FC11" s="77"/>
      <c r="GA11" s="2">
        <v>19</v>
      </c>
      <c r="GB11" s="2">
        <v>5</v>
      </c>
      <c r="GC11" s="2" t="s">
        <v>28</v>
      </c>
    </row>
    <row r="12" spans="1:185" s="2" customFormat="1" ht="18" customHeight="1" thickBot="1" x14ac:dyDescent="0.25">
      <c r="B12" s="3"/>
      <c r="C12" s="3"/>
      <c r="D12" s="131"/>
      <c r="E12" s="132"/>
      <c r="F12" s="3"/>
      <c r="G12" s="3"/>
      <c r="H12" s="131"/>
      <c r="I12" s="132"/>
      <c r="J12" s="3"/>
      <c r="K12" s="3"/>
      <c r="L12" s="131"/>
      <c r="M12" s="132"/>
      <c r="N12" s="3"/>
      <c r="O12" s="3"/>
      <c r="P12" s="131"/>
      <c r="Q12" s="132"/>
      <c r="R12" s="3"/>
      <c r="S12" s="3"/>
      <c r="T12" s="131"/>
      <c r="U12" s="132"/>
      <c r="V12" s="3"/>
      <c r="W12" s="3"/>
      <c r="X12" s="131"/>
      <c r="Y12" s="132"/>
      <c r="AG12" s="35"/>
      <c r="AH12" s="75">
        <v>7</v>
      </c>
      <c r="AJ12" s="33"/>
      <c r="AK12" s="75">
        <v>32</v>
      </c>
      <c r="FA12" s="77"/>
      <c r="FB12" s="77"/>
      <c r="FC12" s="77"/>
    </row>
    <row r="13" spans="1:185" s="2" customFormat="1" ht="18" customHeight="1" thickTop="1" x14ac:dyDescent="0.2">
      <c r="B13" s="3"/>
      <c r="C13" s="3"/>
      <c r="D13" s="131"/>
      <c r="E13" s="132"/>
      <c r="F13" s="3"/>
      <c r="G13" s="3"/>
      <c r="H13" s="131"/>
      <c r="I13" s="132"/>
      <c r="J13" s="3"/>
      <c r="K13" s="3"/>
      <c r="L13" s="131"/>
      <c r="M13" s="132"/>
      <c r="N13" s="3"/>
      <c r="O13" s="3"/>
      <c r="P13" s="131"/>
      <c r="Q13" s="132"/>
      <c r="R13" s="3"/>
      <c r="S13" s="3"/>
      <c r="T13" s="131"/>
      <c r="U13" s="132"/>
      <c r="V13" s="3"/>
      <c r="W13" s="3"/>
      <c r="X13" s="131"/>
      <c r="Y13" s="132"/>
      <c r="AA13" s="113" t="s">
        <v>62</v>
      </c>
      <c r="AB13" s="114"/>
      <c r="AC13" s="114"/>
      <c r="AD13" s="114"/>
      <c r="AE13" s="115"/>
      <c r="AG13" s="36"/>
      <c r="AH13" s="75">
        <v>8</v>
      </c>
      <c r="AJ13" s="53"/>
      <c r="AK13" s="75">
        <v>33</v>
      </c>
      <c r="FA13" s="77"/>
      <c r="FB13" s="77"/>
      <c r="FC13" s="77"/>
      <c r="GA13" s="2">
        <v>1</v>
      </c>
      <c r="GB13" s="2">
        <v>6</v>
      </c>
      <c r="GC13" s="2" t="s">
        <v>57</v>
      </c>
    </row>
    <row r="14" spans="1:185" s="2" customFormat="1" ht="18" customHeight="1" x14ac:dyDescent="0.2">
      <c r="B14" s="3"/>
      <c r="C14" s="3"/>
      <c r="D14" s="131"/>
      <c r="E14" s="132"/>
      <c r="F14" s="3"/>
      <c r="G14" s="3"/>
      <c r="H14" s="131"/>
      <c r="I14" s="132"/>
      <c r="J14" s="3"/>
      <c r="K14" s="3"/>
      <c r="L14" s="131"/>
      <c r="M14" s="132"/>
      <c r="N14" s="3"/>
      <c r="O14" s="3"/>
      <c r="P14" s="131"/>
      <c r="Q14" s="132"/>
      <c r="R14" s="3"/>
      <c r="S14" s="3"/>
      <c r="T14" s="131"/>
      <c r="U14" s="132"/>
      <c r="V14" s="3"/>
      <c r="W14" s="3"/>
      <c r="X14" s="131"/>
      <c r="Y14" s="132"/>
      <c r="AA14" s="116"/>
      <c r="AB14" s="102"/>
      <c r="AC14" s="102"/>
      <c r="AD14" s="102"/>
      <c r="AE14" s="117"/>
      <c r="AG14" s="37"/>
      <c r="AH14" s="75">
        <v>9</v>
      </c>
      <c r="AJ14" s="48"/>
      <c r="AK14" s="75">
        <v>34</v>
      </c>
      <c r="FA14" s="77"/>
      <c r="FB14" s="77"/>
      <c r="FC14" s="77"/>
    </row>
    <row r="15" spans="1:185" s="2" customFormat="1" ht="18" customHeight="1" x14ac:dyDescent="0.2">
      <c r="B15" s="3"/>
      <c r="C15" s="3"/>
      <c r="D15" s="131"/>
      <c r="E15" s="132"/>
      <c r="F15" s="3"/>
      <c r="G15" s="3"/>
      <c r="H15" s="131"/>
      <c r="I15" s="132"/>
      <c r="J15" s="3"/>
      <c r="K15" s="3"/>
      <c r="L15" s="131"/>
      <c r="M15" s="132"/>
      <c r="N15" s="3"/>
      <c r="O15" s="3"/>
      <c r="P15" s="131"/>
      <c r="Q15" s="132"/>
      <c r="R15" s="3"/>
      <c r="S15" s="3"/>
      <c r="T15" s="131"/>
      <c r="U15" s="132"/>
      <c r="V15" s="3"/>
      <c r="W15" s="3"/>
      <c r="X15" s="131"/>
      <c r="Y15" s="132"/>
      <c r="AA15" s="118"/>
      <c r="AB15" s="105"/>
      <c r="AC15" s="105"/>
      <c r="AD15" s="105"/>
      <c r="AE15" s="119"/>
      <c r="AG15" s="38"/>
      <c r="AH15" s="75">
        <v>10</v>
      </c>
      <c r="AJ15" s="54"/>
      <c r="AK15" s="75">
        <v>35</v>
      </c>
      <c r="FA15" s="77"/>
      <c r="FB15" s="77"/>
      <c r="FC15" s="77"/>
      <c r="GA15" s="2">
        <v>11</v>
      </c>
      <c r="GB15" s="2">
        <v>6</v>
      </c>
      <c r="GC15" s="2" t="s">
        <v>32</v>
      </c>
    </row>
    <row r="16" spans="1:185" s="2" customFormat="1" ht="18" customHeight="1" x14ac:dyDescent="0.2">
      <c r="B16" s="3"/>
      <c r="C16" s="3"/>
      <c r="D16" s="131"/>
      <c r="E16" s="132"/>
      <c r="F16" s="3"/>
      <c r="G16" s="3"/>
      <c r="H16" s="131"/>
      <c r="I16" s="132"/>
      <c r="J16" s="3"/>
      <c r="K16" s="3"/>
      <c r="L16" s="131"/>
      <c r="M16" s="132"/>
      <c r="N16" s="3"/>
      <c r="O16" s="3"/>
      <c r="P16" s="131"/>
      <c r="Q16" s="132"/>
      <c r="R16" s="3"/>
      <c r="S16" s="3"/>
      <c r="T16" s="131"/>
      <c r="U16" s="132"/>
      <c r="V16" s="3"/>
      <c r="W16" s="3"/>
      <c r="X16" s="131"/>
      <c r="Y16" s="132"/>
      <c r="AA16" s="85" t="s">
        <v>0</v>
      </c>
      <c r="AB16" s="109" t="s">
        <v>6</v>
      </c>
      <c r="AC16" s="110"/>
      <c r="AD16" s="110"/>
      <c r="AE16" s="120">
        <v>19</v>
      </c>
      <c r="AG16" s="39"/>
      <c r="AH16" s="75">
        <v>11</v>
      </c>
      <c r="AJ16" s="55"/>
      <c r="AK16" s="75">
        <v>36</v>
      </c>
      <c r="FA16" s="77"/>
      <c r="FB16" s="77"/>
      <c r="FC16" s="77"/>
    </row>
    <row r="17" spans="1:185" s="2" customFormat="1" ht="18" customHeight="1" x14ac:dyDescent="0.2">
      <c r="B17" s="3"/>
      <c r="C17" s="3"/>
      <c r="D17" s="131"/>
      <c r="E17" s="132"/>
      <c r="F17" s="3"/>
      <c r="G17" s="3"/>
      <c r="H17" s="131"/>
      <c r="I17" s="132"/>
      <c r="J17" s="3"/>
      <c r="K17" s="3"/>
      <c r="L17" s="131"/>
      <c r="M17" s="132"/>
      <c r="N17" s="3"/>
      <c r="O17" s="3"/>
      <c r="P17" s="131"/>
      <c r="Q17" s="132"/>
      <c r="R17" s="3"/>
      <c r="S17" s="3"/>
      <c r="T17" s="131"/>
      <c r="U17" s="132"/>
      <c r="V17" s="3"/>
      <c r="W17" s="3"/>
      <c r="X17" s="131"/>
      <c r="Y17" s="132"/>
      <c r="AA17" s="86" t="s">
        <v>1</v>
      </c>
      <c r="AB17" s="122" t="s">
        <v>6</v>
      </c>
      <c r="AC17" s="123"/>
      <c r="AD17" s="123"/>
      <c r="AE17" s="140"/>
      <c r="AG17" s="40"/>
      <c r="AH17" s="75">
        <v>12</v>
      </c>
      <c r="AJ17" s="56"/>
      <c r="AK17" s="75">
        <v>37</v>
      </c>
      <c r="FA17" s="77"/>
      <c r="FB17" s="77"/>
      <c r="FC17" s="77"/>
      <c r="GA17" s="2">
        <v>12</v>
      </c>
      <c r="GB17" s="2">
        <v>6</v>
      </c>
      <c r="GC17" s="2" t="s">
        <v>34</v>
      </c>
    </row>
    <row r="18" spans="1:185" s="2" customFormat="1" ht="18" customHeight="1" x14ac:dyDescent="0.2">
      <c r="B18" s="3"/>
      <c r="C18" s="3"/>
      <c r="D18" s="131"/>
      <c r="E18" s="132"/>
      <c r="F18" s="3"/>
      <c r="G18" s="3"/>
      <c r="H18" s="131"/>
      <c r="I18" s="132"/>
      <c r="J18" s="3"/>
      <c r="K18" s="3"/>
      <c r="L18" s="131"/>
      <c r="M18" s="132"/>
      <c r="N18" s="3"/>
      <c r="O18" s="3"/>
      <c r="P18" s="131"/>
      <c r="Q18" s="132"/>
      <c r="R18" s="3"/>
      <c r="S18" s="3"/>
      <c r="T18" s="131"/>
      <c r="U18" s="132"/>
      <c r="V18" s="3"/>
      <c r="W18" s="3"/>
      <c r="X18" s="131"/>
      <c r="Y18" s="132"/>
      <c r="AA18" s="87" t="s">
        <v>2</v>
      </c>
      <c r="AB18" s="107" t="s">
        <v>6</v>
      </c>
      <c r="AC18" s="108"/>
      <c r="AD18" s="108"/>
      <c r="AE18" s="121"/>
      <c r="AG18" s="41"/>
      <c r="AH18" s="75">
        <v>13</v>
      </c>
      <c r="AJ18" s="57"/>
      <c r="AK18" s="75">
        <v>38</v>
      </c>
      <c r="FA18" s="77"/>
      <c r="FB18" s="77"/>
      <c r="FC18" s="77"/>
    </row>
    <row r="19" spans="1:185" s="2" customFormat="1" ht="18" customHeight="1" x14ac:dyDescent="0.2">
      <c r="A19" s="7"/>
      <c r="B19" s="3"/>
      <c r="C19" s="3"/>
      <c r="D19" s="131"/>
      <c r="E19" s="132"/>
      <c r="F19" s="3"/>
      <c r="G19" s="3"/>
      <c r="H19" s="131"/>
      <c r="I19" s="132"/>
      <c r="J19" s="3"/>
      <c r="K19" s="3"/>
      <c r="L19" s="131"/>
      <c r="M19" s="132"/>
      <c r="N19" s="3"/>
      <c r="O19" s="3"/>
      <c r="P19" s="131"/>
      <c r="Q19" s="132"/>
      <c r="R19" s="3"/>
      <c r="S19" s="3"/>
      <c r="T19" s="131"/>
      <c r="U19" s="132"/>
      <c r="V19" s="3"/>
      <c r="W19" s="3"/>
      <c r="X19" s="131"/>
      <c r="Y19" s="132"/>
      <c r="AA19" s="88" t="s">
        <v>10</v>
      </c>
      <c r="AB19" s="109" t="s">
        <v>6</v>
      </c>
      <c r="AC19" s="110"/>
      <c r="AD19" s="110"/>
      <c r="AE19" s="120">
        <v>35</v>
      </c>
      <c r="AG19" s="42"/>
      <c r="AH19" s="75">
        <v>14</v>
      </c>
      <c r="AJ19" s="58"/>
      <c r="AK19" s="75">
        <v>39</v>
      </c>
      <c r="FA19" s="77"/>
      <c r="FB19" s="77"/>
      <c r="FC19" s="77"/>
      <c r="GA19" s="2">
        <v>5</v>
      </c>
      <c r="GB19" s="2">
        <v>6</v>
      </c>
      <c r="GC19" s="2" t="s">
        <v>36</v>
      </c>
    </row>
    <row r="20" spans="1:185" s="2" customFormat="1" ht="18" customHeight="1" x14ac:dyDescent="0.2">
      <c r="A20" s="129"/>
      <c r="B20" s="3"/>
      <c r="C20" s="3"/>
      <c r="D20" s="131"/>
      <c r="E20" s="132"/>
      <c r="F20" s="3"/>
      <c r="G20" s="3"/>
      <c r="H20" s="131"/>
      <c r="I20" s="132"/>
      <c r="J20" s="3"/>
      <c r="K20" s="3"/>
      <c r="L20" s="131"/>
      <c r="M20" s="132"/>
      <c r="N20" s="3"/>
      <c r="O20" s="3"/>
      <c r="P20" s="131"/>
      <c r="Q20" s="132"/>
      <c r="R20" s="3"/>
      <c r="S20" s="3"/>
      <c r="T20" s="131"/>
      <c r="U20" s="132"/>
      <c r="V20" s="3"/>
      <c r="W20" s="3"/>
      <c r="X20" s="131"/>
      <c r="Y20" s="132"/>
      <c r="AA20" s="87" t="s">
        <v>63</v>
      </c>
      <c r="AB20" s="107" t="s">
        <v>6</v>
      </c>
      <c r="AC20" s="108"/>
      <c r="AD20" s="108"/>
      <c r="AE20" s="121"/>
      <c r="AG20" s="43"/>
      <c r="AH20" s="75">
        <v>15</v>
      </c>
      <c r="AJ20" s="59"/>
      <c r="AK20" s="75">
        <v>40</v>
      </c>
      <c r="FA20" s="77"/>
      <c r="FB20" s="77"/>
      <c r="FC20" s="77"/>
    </row>
    <row r="21" spans="1:185" s="2" customFormat="1" ht="18" customHeight="1" x14ac:dyDescent="0.2">
      <c r="A21" s="129"/>
      <c r="B21" s="3"/>
      <c r="C21" s="3"/>
      <c r="D21" s="131"/>
      <c r="E21" s="132"/>
      <c r="F21" s="3"/>
      <c r="G21" s="3"/>
      <c r="H21" s="131"/>
      <c r="I21" s="132"/>
      <c r="J21" s="3"/>
      <c r="K21" s="3"/>
      <c r="L21" s="131"/>
      <c r="M21" s="132"/>
      <c r="N21" s="3"/>
      <c r="O21" s="3"/>
      <c r="P21" s="131"/>
      <c r="Q21" s="132"/>
      <c r="R21" s="3"/>
      <c r="S21" s="3"/>
      <c r="T21" s="131"/>
      <c r="U21" s="132"/>
      <c r="V21" s="3"/>
      <c r="W21" s="3"/>
      <c r="X21" s="131"/>
      <c r="Y21" s="132"/>
      <c r="AA21" s="88" t="s">
        <v>66</v>
      </c>
      <c r="AB21" s="109" t="s">
        <v>6</v>
      </c>
      <c r="AC21" s="110"/>
      <c r="AD21" s="110"/>
      <c r="AE21" s="120">
        <v>15</v>
      </c>
      <c r="AG21" s="44"/>
      <c r="AH21" s="75">
        <v>16</v>
      </c>
      <c r="AJ21" s="60"/>
      <c r="AK21" s="75">
        <v>41</v>
      </c>
      <c r="FA21" s="77"/>
      <c r="FB21" s="77"/>
      <c r="FC21" s="77"/>
      <c r="GA21" s="2">
        <v>24</v>
      </c>
      <c r="GB21" s="2">
        <v>12</v>
      </c>
      <c r="GC21" s="2" t="s">
        <v>58</v>
      </c>
    </row>
    <row r="22" spans="1:185" s="2" customFormat="1" ht="18" customHeight="1" x14ac:dyDescent="0.2">
      <c r="A22" s="129"/>
      <c r="B22" s="3"/>
      <c r="C22" s="3"/>
      <c r="D22" s="131"/>
      <c r="E22" s="132"/>
      <c r="F22" s="3"/>
      <c r="G22" s="3"/>
      <c r="H22" s="131"/>
      <c r="I22" s="132"/>
      <c r="J22" s="3"/>
      <c r="K22" s="3"/>
      <c r="L22" s="131"/>
      <c r="M22" s="132"/>
      <c r="N22" s="3"/>
      <c r="O22" s="3"/>
      <c r="P22" s="131"/>
      <c r="Q22" s="132"/>
      <c r="R22" s="3"/>
      <c r="S22" s="3"/>
      <c r="T22" s="131"/>
      <c r="U22" s="132"/>
      <c r="V22" s="3"/>
      <c r="W22" s="3"/>
      <c r="X22" s="131"/>
      <c r="Y22" s="132"/>
      <c r="AA22" s="87" t="s">
        <v>64</v>
      </c>
      <c r="AB22" s="107" t="s">
        <v>6</v>
      </c>
      <c r="AC22" s="108"/>
      <c r="AD22" s="108"/>
      <c r="AE22" s="121"/>
      <c r="AG22" s="45"/>
      <c r="AH22" s="75">
        <v>17</v>
      </c>
      <c r="AJ22" s="61"/>
      <c r="AK22" s="75">
        <v>42</v>
      </c>
      <c r="FA22" s="77"/>
      <c r="FB22" s="77"/>
      <c r="FC22" s="77"/>
    </row>
    <row r="23" spans="1:185" s="2" customFormat="1" ht="18" customHeight="1" x14ac:dyDescent="0.2">
      <c r="A23" s="129"/>
      <c r="B23" s="3"/>
      <c r="C23" s="3"/>
      <c r="D23" s="131"/>
      <c r="E23" s="132"/>
      <c r="F23" s="3"/>
      <c r="G23" s="3"/>
      <c r="H23" s="131"/>
      <c r="I23" s="132"/>
      <c r="J23" s="3"/>
      <c r="K23" s="3"/>
      <c r="L23" s="131"/>
      <c r="M23" s="132"/>
      <c r="N23" s="3"/>
      <c r="O23" s="3"/>
      <c r="P23" s="131"/>
      <c r="Q23" s="132"/>
      <c r="R23" s="3"/>
      <c r="S23" s="3"/>
      <c r="T23" s="131"/>
      <c r="U23" s="132"/>
      <c r="V23" s="3"/>
      <c r="W23" s="3"/>
      <c r="X23" s="131"/>
      <c r="Y23" s="132"/>
      <c r="AA23" s="88" t="s">
        <v>67</v>
      </c>
      <c r="AB23" s="109" t="s">
        <v>6</v>
      </c>
      <c r="AC23" s="110"/>
      <c r="AD23" s="110"/>
      <c r="AE23" s="120">
        <v>40</v>
      </c>
      <c r="AG23" s="46"/>
      <c r="AH23" s="75">
        <v>18</v>
      </c>
      <c r="AJ23" s="62"/>
      <c r="AK23" s="75">
        <v>43</v>
      </c>
      <c r="FA23" s="77"/>
      <c r="FB23" s="77"/>
      <c r="FC23" s="77"/>
      <c r="GA23" s="2">
        <v>25</v>
      </c>
      <c r="GB23" s="2">
        <v>12</v>
      </c>
      <c r="GC23" s="2" t="s">
        <v>39</v>
      </c>
    </row>
    <row r="24" spans="1:185" s="2" customFormat="1" ht="18" customHeight="1" x14ac:dyDescent="0.2">
      <c r="A24" s="134"/>
      <c r="B24" s="3"/>
      <c r="C24" s="3"/>
      <c r="D24" s="131"/>
      <c r="E24" s="132"/>
      <c r="F24" s="3"/>
      <c r="G24" s="3"/>
      <c r="H24" s="131"/>
      <c r="I24" s="132"/>
      <c r="J24" s="3"/>
      <c r="K24" s="3"/>
      <c r="L24" s="131"/>
      <c r="M24" s="132"/>
      <c r="N24" s="3"/>
      <c r="O24" s="3"/>
      <c r="P24" s="131"/>
      <c r="Q24" s="132"/>
      <c r="R24" s="3"/>
      <c r="S24" s="3"/>
      <c r="T24" s="131"/>
      <c r="U24" s="132"/>
      <c r="V24" s="3"/>
      <c r="W24" s="3"/>
      <c r="X24" s="131"/>
      <c r="Y24" s="132"/>
      <c r="AA24" s="87" t="s">
        <v>65</v>
      </c>
      <c r="AB24" s="107" t="s">
        <v>6</v>
      </c>
      <c r="AC24" s="108"/>
      <c r="AD24" s="108"/>
      <c r="AE24" s="121"/>
      <c r="AG24" s="47"/>
      <c r="AH24" s="75">
        <v>19</v>
      </c>
      <c r="AJ24" s="63"/>
      <c r="AK24" s="75">
        <v>44</v>
      </c>
      <c r="FA24" s="77"/>
      <c r="FB24" s="77"/>
      <c r="FC24" s="77"/>
    </row>
    <row r="25" spans="1:185" s="2" customFormat="1" ht="18" customHeight="1" x14ac:dyDescent="0.2">
      <c r="A25" s="134"/>
      <c r="B25" s="3"/>
      <c r="C25" s="3"/>
      <c r="D25" s="131"/>
      <c r="E25" s="132"/>
      <c r="F25" s="3"/>
      <c r="G25" s="3"/>
      <c r="H25" s="131"/>
      <c r="I25" s="132"/>
      <c r="J25" s="3"/>
      <c r="K25" s="3"/>
      <c r="L25" s="131"/>
      <c r="M25" s="132"/>
      <c r="N25" s="3"/>
      <c r="O25" s="3"/>
      <c r="P25" s="131"/>
      <c r="Q25" s="132"/>
      <c r="R25" s="3"/>
      <c r="S25" s="3"/>
      <c r="T25" s="131"/>
      <c r="U25" s="132"/>
      <c r="V25" s="3"/>
      <c r="W25" s="3"/>
      <c r="X25" s="131"/>
      <c r="Y25" s="132"/>
      <c r="AA25" s="91"/>
      <c r="AB25" s="109"/>
      <c r="AC25" s="110"/>
      <c r="AD25" s="110"/>
      <c r="AE25" s="92"/>
      <c r="AG25" s="48"/>
      <c r="AH25" s="75">
        <v>20</v>
      </c>
      <c r="AJ25" s="64"/>
      <c r="AK25" s="75">
        <v>45</v>
      </c>
      <c r="FA25" s="77"/>
      <c r="FB25" s="77"/>
      <c r="FC25" s="77"/>
      <c r="GA25" s="2">
        <v>26</v>
      </c>
      <c r="GB25" s="2">
        <v>12</v>
      </c>
      <c r="GC25" s="2" t="s">
        <v>41</v>
      </c>
    </row>
    <row r="26" spans="1:185" s="2" customFormat="1" ht="18" customHeight="1" thickBot="1" x14ac:dyDescent="0.25">
      <c r="A26" s="134"/>
      <c r="B26" s="3"/>
      <c r="C26" s="3"/>
      <c r="D26" s="131"/>
      <c r="E26" s="132"/>
      <c r="F26" s="3"/>
      <c r="G26" s="3"/>
      <c r="H26" s="131"/>
      <c r="I26" s="132"/>
      <c r="J26" s="3"/>
      <c r="K26" s="3"/>
      <c r="L26" s="131"/>
      <c r="M26" s="132"/>
      <c r="N26" s="3"/>
      <c r="O26" s="3"/>
      <c r="P26" s="131"/>
      <c r="Q26" s="132"/>
      <c r="R26" s="3"/>
      <c r="S26" s="3"/>
      <c r="T26" s="131"/>
      <c r="U26" s="132"/>
      <c r="V26" s="3"/>
      <c r="W26" s="3"/>
      <c r="X26" s="131"/>
      <c r="Y26" s="132"/>
      <c r="AA26" s="89" t="s">
        <v>4</v>
      </c>
      <c r="AB26" s="111" t="s">
        <v>6</v>
      </c>
      <c r="AC26" s="112"/>
      <c r="AD26" s="112"/>
      <c r="AE26" s="90">
        <v>20</v>
      </c>
      <c r="AG26" s="49"/>
      <c r="AH26" s="75">
        <v>21</v>
      </c>
      <c r="AJ26" s="65"/>
      <c r="AK26" s="75">
        <v>46</v>
      </c>
      <c r="FA26" s="77"/>
      <c r="FB26" s="77"/>
      <c r="FC26" s="77"/>
    </row>
    <row r="27" spans="1:185" s="2" customFormat="1" ht="18" customHeight="1" thickTop="1" x14ac:dyDescent="0.2">
      <c r="A27" s="130"/>
      <c r="B27" s="3"/>
      <c r="C27" s="3"/>
      <c r="D27" s="131"/>
      <c r="E27" s="132"/>
      <c r="F27" s="3"/>
      <c r="G27" s="3"/>
      <c r="H27" s="131"/>
      <c r="I27" s="132"/>
      <c r="J27" s="3"/>
      <c r="K27" s="3"/>
      <c r="L27" s="131"/>
      <c r="M27" s="132"/>
      <c r="N27" s="3"/>
      <c r="O27" s="3"/>
      <c r="P27" s="131"/>
      <c r="Q27" s="132"/>
      <c r="R27" s="3"/>
      <c r="S27" s="3"/>
      <c r="T27" s="131"/>
      <c r="U27" s="132"/>
      <c r="V27" s="3"/>
      <c r="W27" s="3"/>
      <c r="X27" s="131"/>
      <c r="Y27" s="132"/>
      <c r="AG27" s="50"/>
      <c r="AH27" s="75">
        <v>22</v>
      </c>
      <c r="AJ27" s="66"/>
      <c r="AK27" s="75">
        <v>47</v>
      </c>
      <c r="FA27" s="77"/>
      <c r="FB27" s="77"/>
      <c r="FC27" s="77"/>
      <c r="GA27" s="2">
        <v>31</v>
      </c>
      <c r="GB27" s="2">
        <v>12</v>
      </c>
      <c r="GC27" s="2" t="s">
        <v>59</v>
      </c>
    </row>
    <row r="28" spans="1:185" s="2" customFormat="1" ht="18" customHeight="1" x14ac:dyDescent="0.2">
      <c r="A28" s="130"/>
      <c r="B28" s="3"/>
      <c r="C28" s="3"/>
      <c r="D28" s="131"/>
      <c r="E28" s="132"/>
      <c r="F28" s="3"/>
      <c r="G28" s="3"/>
      <c r="H28" s="131"/>
      <c r="I28" s="132"/>
      <c r="J28" s="3"/>
      <c r="K28" s="3"/>
      <c r="L28" s="131"/>
      <c r="M28" s="132"/>
      <c r="N28" s="3"/>
      <c r="O28" s="3"/>
      <c r="P28" s="131"/>
      <c r="Q28" s="132"/>
      <c r="R28" s="3"/>
      <c r="S28" s="3"/>
      <c r="T28" s="131"/>
      <c r="U28" s="132"/>
      <c r="V28" s="3"/>
      <c r="W28" s="3"/>
      <c r="X28" s="131"/>
      <c r="Y28" s="132"/>
      <c r="AA28" s="98" t="s">
        <v>68</v>
      </c>
      <c r="AB28" s="99"/>
      <c r="AC28" s="99"/>
      <c r="AD28" s="99"/>
      <c r="AE28" s="100"/>
      <c r="AG28" s="51"/>
      <c r="AH28" s="75">
        <v>23</v>
      </c>
      <c r="AJ28" s="67"/>
      <c r="AK28" s="75">
        <v>48</v>
      </c>
      <c r="FA28" s="77"/>
      <c r="FB28" s="77"/>
      <c r="FC28" s="77"/>
    </row>
    <row r="29" spans="1:185" s="2" customFormat="1" ht="18" customHeight="1" x14ac:dyDescent="0.2">
      <c r="A29" s="130"/>
      <c r="B29" s="3"/>
      <c r="C29" s="3"/>
      <c r="D29" s="131"/>
      <c r="E29" s="132"/>
      <c r="F29" s="3"/>
      <c r="G29" s="3"/>
      <c r="H29" s="131"/>
      <c r="I29" s="132"/>
      <c r="J29" s="3"/>
      <c r="K29" s="3"/>
      <c r="L29" s="131"/>
      <c r="M29" s="132"/>
      <c r="N29" s="3"/>
      <c r="O29" s="3"/>
      <c r="P29" s="131"/>
      <c r="Q29" s="132"/>
      <c r="R29" s="3"/>
      <c r="S29" s="3"/>
      <c r="T29" s="131"/>
      <c r="U29" s="132"/>
      <c r="V29" s="3"/>
      <c r="W29" s="3"/>
      <c r="X29" s="131"/>
      <c r="Y29" s="132"/>
      <c r="AA29" s="101"/>
      <c r="AB29" s="102"/>
      <c r="AC29" s="102"/>
      <c r="AD29" s="102"/>
      <c r="AE29" s="103"/>
      <c r="AG29" s="52"/>
      <c r="AH29" s="75">
        <v>24</v>
      </c>
      <c r="AJ29" s="68"/>
      <c r="AK29" s="75">
        <v>49</v>
      </c>
      <c r="FA29" s="77"/>
      <c r="FB29" s="77"/>
      <c r="FC29" s="77"/>
    </row>
    <row r="30" spans="1:185" s="2" customFormat="1" ht="18" customHeight="1" x14ac:dyDescent="0.2">
      <c r="A30" s="130"/>
      <c r="B30" s="3"/>
      <c r="C30" s="3"/>
      <c r="D30" s="131"/>
      <c r="E30" s="132"/>
      <c r="F30" s="3"/>
      <c r="G30" s="3"/>
      <c r="H30" s="131"/>
      <c r="I30" s="132"/>
      <c r="J30" s="3"/>
      <c r="K30" s="3"/>
      <c r="L30" s="131"/>
      <c r="M30" s="132"/>
      <c r="N30" s="3"/>
      <c r="O30" s="3"/>
      <c r="P30" s="131"/>
      <c r="Q30" s="132"/>
      <c r="R30" s="3"/>
      <c r="S30" s="3"/>
      <c r="T30" s="131"/>
      <c r="U30" s="132"/>
      <c r="V30" s="3"/>
      <c r="W30" s="3"/>
      <c r="X30" s="131"/>
      <c r="Y30" s="132"/>
      <c r="AA30" s="104"/>
      <c r="AB30" s="105"/>
      <c r="AC30" s="105"/>
      <c r="AD30" s="105"/>
      <c r="AE30" s="106"/>
      <c r="AG30" s="39"/>
      <c r="AH30" s="75">
        <v>25</v>
      </c>
      <c r="AJ30" s="69"/>
      <c r="AK30" s="75">
        <v>50</v>
      </c>
      <c r="FA30" s="77"/>
      <c r="FB30" s="77"/>
      <c r="FC30" s="77"/>
    </row>
    <row r="31" spans="1:185" s="2" customFormat="1" ht="18" customHeight="1" x14ac:dyDescent="0.2">
      <c r="A31" s="130"/>
      <c r="B31" s="3"/>
      <c r="C31" s="3"/>
      <c r="D31" s="131"/>
      <c r="E31" s="132"/>
      <c r="F31" s="3"/>
      <c r="G31" s="3"/>
      <c r="H31" s="131"/>
      <c r="I31" s="132"/>
      <c r="J31" s="3"/>
      <c r="K31" s="3"/>
      <c r="L31" s="131"/>
      <c r="M31" s="132"/>
      <c r="N31" s="3"/>
      <c r="O31" s="3"/>
      <c r="P31" s="131"/>
      <c r="Q31" s="132"/>
      <c r="R31" s="3"/>
      <c r="S31" s="3"/>
      <c r="T31" s="131"/>
      <c r="U31" s="132"/>
      <c r="V31" s="3"/>
      <c r="W31" s="3"/>
      <c r="X31" s="131"/>
      <c r="Y31" s="132"/>
      <c r="FA31" s="77"/>
      <c r="FB31" s="77"/>
      <c r="FC31" s="77"/>
    </row>
    <row r="32" spans="1:185" s="2" customFormat="1" ht="18" customHeight="1" x14ac:dyDescent="0.2">
      <c r="A32" s="130"/>
      <c r="B32" s="3"/>
      <c r="C32" s="3"/>
      <c r="D32" s="131"/>
      <c r="E32" s="132"/>
      <c r="F32" s="3"/>
      <c r="G32" s="3"/>
      <c r="H32" s="131"/>
      <c r="I32" s="132"/>
      <c r="J32" s="3"/>
      <c r="K32" s="3"/>
      <c r="L32" s="131"/>
      <c r="M32" s="132"/>
      <c r="N32" s="3"/>
      <c r="O32" s="3"/>
      <c r="P32" s="131"/>
      <c r="Q32" s="132"/>
      <c r="R32" s="3"/>
      <c r="S32" s="3"/>
      <c r="T32" s="131"/>
      <c r="U32" s="132"/>
      <c r="V32" s="3"/>
      <c r="W32" s="3"/>
      <c r="X32" s="131"/>
      <c r="Y32" s="132"/>
      <c r="AA32" s="84"/>
      <c r="AB32" s="84"/>
      <c r="AC32" s="84"/>
      <c r="AD32" s="84"/>
      <c r="AE32" s="84"/>
      <c r="FA32" s="77"/>
      <c r="FB32" s="77"/>
      <c r="FC32" s="77"/>
    </row>
    <row r="33" spans="1:159" s="2" customFormat="1" x14ac:dyDescent="0.2">
      <c r="B33" s="11"/>
      <c r="C33" s="11"/>
      <c r="D33" s="19"/>
      <c r="E33" s="20"/>
      <c r="F33" s="12"/>
      <c r="G33" s="12"/>
      <c r="H33" s="19"/>
      <c r="I33" s="21"/>
      <c r="J33" s="12"/>
      <c r="K33" s="12"/>
      <c r="L33" s="19"/>
      <c r="M33" s="21"/>
      <c r="N33" s="12"/>
      <c r="O33" s="12"/>
      <c r="P33" s="19"/>
      <c r="Q33" s="20"/>
      <c r="R33" s="12"/>
      <c r="S33" s="12"/>
      <c r="T33" s="19"/>
      <c r="U33" s="21"/>
      <c r="V33" s="12"/>
      <c r="W33" s="12"/>
      <c r="X33" s="19"/>
      <c r="Y33" s="20"/>
      <c r="FA33" s="77"/>
      <c r="FB33" s="77"/>
      <c r="FC33" s="77"/>
    </row>
    <row r="34" spans="1:159" s="2" customFormat="1" ht="15.95" customHeight="1" x14ac:dyDescent="0.2">
      <c r="A34" s="124"/>
      <c r="B34" s="126"/>
      <c r="C34" s="127"/>
      <c r="D34" s="127"/>
      <c r="E34" s="128"/>
      <c r="F34" s="126"/>
      <c r="G34" s="127"/>
      <c r="H34" s="127"/>
      <c r="I34" s="128"/>
      <c r="J34" s="126"/>
      <c r="K34" s="127"/>
      <c r="L34" s="127"/>
      <c r="M34" s="128"/>
      <c r="N34" s="126"/>
      <c r="O34" s="127"/>
      <c r="P34" s="127"/>
      <c r="Q34" s="128"/>
      <c r="R34" s="126"/>
      <c r="S34" s="127"/>
      <c r="T34" s="127"/>
      <c r="U34" s="128"/>
      <c r="V34" s="126"/>
      <c r="W34" s="127"/>
      <c r="X34" s="127"/>
      <c r="Y34" s="128"/>
      <c r="FA34" s="77"/>
      <c r="FB34" s="77"/>
      <c r="FC34" s="77"/>
    </row>
    <row r="35" spans="1:159" s="2" customFormat="1" ht="18" customHeight="1" x14ac:dyDescent="0.2">
      <c r="A35" s="124"/>
      <c r="B35" s="3"/>
      <c r="C35" s="3"/>
      <c r="D35" s="131"/>
      <c r="E35" s="132"/>
      <c r="F35" s="3"/>
      <c r="G35" s="3"/>
      <c r="H35" s="131"/>
      <c r="I35" s="132"/>
      <c r="J35" s="3"/>
      <c r="K35" s="3"/>
      <c r="L35" s="131"/>
      <c r="M35" s="132"/>
      <c r="N35" s="3"/>
      <c r="O35" s="3"/>
      <c r="P35" s="131"/>
      <c r="Q35" s="132"/>
      <c r="R35" s="3"/>
      <c r="S35" s="3"/>
      <c r="T35" s="131"/>
      <c r="U35" s="132"/>
      <c r="V35" s="3"/>
      <c r="W35" s="3"/>
      <c r="X35" s="131"/>
      <c r="Y35" s="132"/>
      <c r="FA35" s="77"/>
      <c r="FB35" s="77"/>
      <c r="FC35" s="77"/>
    </row>
    <row r="36" spans="1:159" s="2" customFormat="1" ht="18" customHeight="1" x14ac:dyDescent="0.2">
      <c r="A36" s="125"/>
      <c r="B36" s="3"/>
      <c r="C36" s="3"/>
      <c r="D36" s="131"/>
      <c r="E36" s="132"/>
      <c r="F36" s="3"/>
      <c r="G36" s="3"/>
      <c r="H36" s="131"/>
      <c r="I36" s="132"/>
      <c r="J36" s="3"/>
      <c r="K36" s="3"/>
      <c r="L36" s="131"/>
      <c r="M36" s="132"/>
      <c r="N36" s="3"/>
      <c r="O36" s="3"/>
      <c r="P36" s="131"/>
      <c r="Q36" s="132"/>
      <c r="R36" s="3"/>
      <c r="S36" s="3"/>
      <c r="T36" s="131"/>
      <c r="U36" s="132"/>
      <c r="V36" s="3"/>
      <c r="W36" s="3"/>
      <c r="X36" s="131"/>
      <c r="Y36" s="132"/>
      <c r="FA36" s="77"/>
      <c r="FB36" s="77"/>
      <c r="FC36" s="77"/>
    </row>
    <row r="37" spans="1:159" s="2" customFormat="1" ht="18" customHeight="1" x14ac:dyDescent="0.2">
      <c r="A37" s="125"/>
      <c r="B37" s="3"/>
      <c r="C37" s="3"/>
      <c r="D37" s="131"/>
      <c r="E37" s="132"/>
      <c r="F37" s="3"/>
      <c r="G37" s="3"/>
      <c r="H37" s="131"/>
      <c r="I37" s="132"/>
      <c r="J37" s="3"/>
      <c r="K37" s="3"/>
      <c r="L37" s="131"/>
      <c r="M37" s="132"/>
      <c r="N37" s="3"/>
      <c r="O37" s="3"/>
      <c r="P37" s="131"/>
      <c r="Q37" s="132"/>
      <c r="R37" s="3"/>
      <c r="S37" s="3"/>
      <c r="T37" s="131"/>
      <c r="U37" s="132"/>
      <c r="V37" s="3"/>
      <c r="W37" s="3"/>
      <c r="X37" s="131"/>
      <c r="Y37" s="132"/>
      <c r="FA37" s="77"/>
      <c r="FB37" s="77"/>
      <c r="FC37" s="77"/>
    </row>
    <row r="38" spans="1:159" s="2" customFormat="1" ht="18" customHeight="1" x14ac:dyDescent="0.2">
      <c r="B38" s="3"/>
      <c r="C38" s="3"/>
      <c r="D38" s="131"/>
      <c r="E38" s="132"/>
      <c r="F38" s="3"/>
      <c r="G38" s="3"/>
      <c r="H38" s="131"/>
      <c r="I38" s="132"/>
      <c r="J38" s="3"/>
      <c r="K38" s="3"/>
      <c r="L38" s="131"/>
      <c r="M38" s="132"/>
      <c r="N38" s="3"/>
      <c r="O38" s="3"/>
      <c r="P38" s="131"/>
      <c r="Q38" s="132"/>
      <c r="R38" s="3"/>
      <c r="S38" s="3"/>
      <c r="T38" s="131"/>
      <c r="U38" s="132"/>
      <c r="V38" s="3"/>
      <c r="W38" s="3"/>
      <c r="X38" s="131"/>
      <c r="Y38" s="132"/>
      <c r="FA38" s="77"/>
      <c r="FB38" s="77"/>
      <c r="FC38" s="77"/>
    </row>
    <row r="39" spans="1:159" s="2" customFormat="1" ht="18" customHeight="1" x14ac:dyDescent="0.2">
      <c r="B39" s="3"/>
      <c r="C39" s="3"/>
      <c r="D39" s="131"/>
      <c r="E39" s="132"/>
      <c r="F39" s="3"/>
      <c r="G39" s="3"/>
      <c r="H39" s="131"/>
      <c r="I39" s="132"/>
      <c r="J39" s="3"/>
      <c r="K39" s="3"/>
      <c r="L39" s="131"/>
      <c r="M39" s="132"/>
      <c r="N39" s="3"/>
      <c r="O39" s="3"/>
      <c r="P39" s="131"/>
      <c r="Q39" s="132"/>
      <c r="R39" s="3"/>
      <c r="S39" s="3"/>
      <c r="T39" s="131"/>
      <c r="U39" s="132"/>
      <c r="V39" s="3"/>
      <c r="W39" s="3"/>
      <c r="X39" s="131"/>
      <c r="Y39" s="132"/>
      <c r="FA39" s="77"/>
      <c r="FB39" s="77"/>
      <c r="FC39" s="77"/>
    </row>
    <row r="40" spans="1:159" s="2" customFormat="1" ht="18" customHeight="1" x14ac:dyDescent="0.2">
      <c r="B40" s="3"/>
      <c r="C40" s="3"/>
      <c r="D40" s="131"/>
      <c r="E40" s="132"/>
      <c r="F40" s="3"/>
      <c r="G40" s="3"/>
      <c r="H40" s="131"/>
      <c r="I40" s="132"/>
      <c r="J40" s="3"/>
      <c r="K40" s="3"/>
      <c r="L40" s="131"/>
      <c r="M40" s="132"/>
      <c r="N40" s="3"/>
      <c r="O40" s="3"/>
      <c r="P40" s="131"/>
      <c r="Q40" s="132"/>
      <c r="R40" s="3"/>
      <c r="S40" s="3"/>
      <c r="T40" s="131"/>
      <c r="U40" s="132"/>
      <c r="V40" s="3"/>
      <c r="W40" s="3"/>
      <c r="X40" s="131"/>
      <c r="Y40" s="132"/>
      <c r="FA40" s="77"/>
      <c r="FB40" s="77"/>
      <c r="FC40" s="77"/>
    </row>
    <row r="41" spans="1:159" s="2" customFormat="1" ht="18" customHeight="1" x14ac:dyDescent="0.2">
      <c r="B41" s="3"/>
      <c r="C41" s="3"/>
      <c r="D41" s="131"/>
      <c r="E41" s="132"/>
      <c r="F41" s="3"/>
      <c r="G41" s="3"/>
      <c r="H41" s="131"/>
      <c r="I41" s="132"/>
      <c r="J41" s="3"/>
      <c r="K41" s="3"/>
      <c r="L41" s="131"/>
      <c r="M41" s="132"/>
      <c r="N41" s="3"/>
      <c r="O41" s="3"/>
      <c r="P41" s="131"/>
      <c r="Q41" s="132"/>
      <c r="R41" s="3"/>
      <c r="S41" s="3"/>
      <c r="T41" s="131"/>
      <c r="U41" s="132"/>
      <c r="V41" s="3"/>
      <c r="W41" s="3"/>
      <c r="X41" s="131"/>
      <c r="Y41" s="132"/>
      <c r="FA41" s="77"/>
      <c r="FB41" s="77"/>
      <c r="FC41" s="77"/>
    </row>
    <row r="42" spans="1:159" s="2" customFormat="1" ht="18" customHeight="1" x14ac:dyDescent="0.2">
      <c r="B42" s="3"/>
      <c r="C42" s="3"/>
      <c r="D42" s="131"/>
      <c r="E42" s="132"/>
      <c r="F42" s="3"/>
      <c r="G42" s="3"/>
      <c r="H42" s="131"/>
      <c r="I42" s="132"/>
      <c r="J42" s="3"/>
      <c r="K42" s="3"/>
      <c r="L42" s="131"/>
      <c r="M42" s="132"/>
      <c r="N42" s="3"/>
      <c r="O42" s="3"/>
      <c r="P42" s="131"/>
      <c r="Q42" s="132"/>
      <c r="R42" s="3"/>
      <c r="S42" s="3"/>
      <c r="T42" s="131"/>
      <c r="U42" s="132"/>
      <c r="V42" s="3"/>
      <c r="W42" s="3"/>
      <c r="X42" s="131"/>
      <c r="Y42" s="132"/>
      <c r="FA42" s="77"/>
      <c r="FB42" s="77"/>
      <c r="FC42" s="77"/>
    </row>
    <row r="43" spans="1:159" s="2" customFormat="1" ht="18" customHeight="1" x14ac:dyDescent="0.2">
      <c r="B43" s="3"/>
      <c r="C43" s="3"/>
      <c r="D43" s="131"/>
      <c r="E43" s="132"/>
      <c r="F43" s="3"/>
      <c r="G43" s="3"/>
      <c r="H43" s="131"/>
      <c r="I43" s="132"/>
      <c r="J43" s="3"/>
      <c r="K43" s="3"/>
      <c r="L43" s="131"/>
      <c r="M43" s="132"/>
      <c r="N43" s="3"/>
      <c r="O43" s="3"/>
      <c r="P43" s="131"/>
      <c r="Q43" s="132"/>
      <c r="R43" s="3"/>
      <c r="S43" s="3"/>
      <c r="T43" s="131"/>
      <c r="U43" s="132"/>
      <c r="V43" s="3"/>
      <c r="W43" s="3"/>
      <c r="X43" s="131"/>
      <c r="Y43" s="132"/>
      <c r="FA43" s="77"/>
      <c r="FB43" s="77"/>
      <c r="FC43" s="77"/>
    </row>
    <row r="44" spans="1:159" s="2" customFormat="1" ht="18" customHeight="1" x14ac:dyDescent="0.2">
      <c r="B44" s="3"/>
      <c r="C44" s="3"/>
      <c r="D44" s="131"/>
      <c r="E44" s="132"/>
      <c r="F44" s="3"/>
      <c r="G44" s="3"/>
      <c r="H44" s="131"/>
      <c r="I44" s="132"/>
      <c r="J44" s="3"/>
      <c r="K44" s="3"/>
      <c r="L44" s="131"/>
      <c r="M44" s="132"/>
      <c r="N44" s="3"/>
      <c r="O44" s="3"/>
      <c r="P44" s="131"/>
      <c r="Q44" s="132"/>
      <c r="R44" s="3"/>
      <c r="S44" s="3"/>
      <c r="T44" s="131"/>
      <c r="U44" s="132"/>
      <c r="V44" s="3"/>
      <c r="W44" s="3"/>
      <c r="X44" s="131"/>
      <c r="Y44" s="132"/>
      <c r="FA44" s="77"/>
      <c r="FB44" s="77"/>
      <c r="FC44" s="77"/>
    </row>
    <row r="45" spans="1:159" s="2" customFormat="1" ht="18" customHeight="1" x14ac:dyDescent="0.2">
      <c r="B45" s="3"/>
      <c r="C45" s="3"/>
      <c r="D45" s="131"/>
      <c r="E45" s="132"/>
      <c r="F45" s="3"/>
      <c r="G45" s="3"/>
      <c r="H45" s="131"/>
      <c r="I45" s="132"/>
      <c r="J45" s="3"/>
      <c r="K45" s="3"/>
      <c r="L45" s="131"/>
      <c r="M45" s="132"/>
      <c r="N45" s="3"/>
      <c r="O45" s="3"/>
      <c r="P45" s="131"/>
      <c r="Q45" s="132"/>
      <c r="R45" s="3"/>
      <c r="S45" s="3"/>
      <c r="T45" s="131"/>
      <c r="U45" s="132"/>
      <c r="V45" s="3"/>
      <c r="W45" s="3"/>
      <c r="X45" s="131"/>
      <c r="Y45" s="132"/>
      <c r="FA45" s="77"/>
      <c r="FB45" s="77"/>
      <c r="FC45" s="77"/>
    </row>
    <row r="46" spans="1:159" s="2" customFormat="1" ht="18" customHeight="1" x14ac:dyDescent="0.2">
      <c r="B46" s="3"/>
      <c r="C46" s="3"/>
      <c r="D46" s="131"/>
      <c r="E46" s="132"/>
      <c r="F46" s="3"/>
      <c r="G46" s="3"/>
      <c r="H46" s="131"/>
      <c r="I46" s="132"/>
      <c r="J46" s="3"/>
      <c r="K46" s="3"/>
      <c r="L46" s="131"/>
      <c r="M46" s="132"/>
      <c r="N46" s="3"/>
      <c r="O46" s="3"/>
      <c r="P46" s="131"/>
      <c r="Q46" s="132"/>
      <c r="R46" s="3"/>
      <c r="S46" s="3"/>
      <c r="T46" s="131"/>
      <c r="U46" s="132"/>
      <c r="V46" s="3"/>
      <c r="W46" s="3"/>
      <c r="X46" s="131"/>
      <c r="Y46" s="132"/>
      <c r="FA46" s="77"/>
      <c r="FB46" s="77"/>
      <c r="FC46" s="77"/>
    </row>
    <row r="47" spans="1:159" s="2" customFormat="1" ht="18" customHeight="1" x14ac:dyDescent="0.2">
      <c r="B47" s="3"/>
      <c r="C47" s="3"/>
      <c r="D47" s="131"/>
      <c r="E47" s="132"/>
      <c r="F47" s="3"/>
      <c r="G47" s="3"/>
      <c r="H47" s="131"/>
      <c r="I47" s="132"/>
      <c r="J47" s="3"/>
      <c r="K47" s="3"/>
      <c r="L47" s="131"/>
      <c r="M47" s="132"/>
      <c r="N47" s="3"/>
      <c r="O47" s="3"/>
      <c r="P47" s="131"/>
      <c r="Q47" s="132"/>
      <c r="R47" s="3"/>
      <c r="S47" s="3"/>
      <c r="T47" s="131"/>
      <c r="U47" s="132"/>
      <c r="V47" s="3"/>
      <c r="W47" s="3"/>
      <c r="X47" s="131"/>
      <c r="Y47" s="132"/>
      <c r="FA47" s="77"/>
      <c r="FB47" s="77"/>
      <c r="FC47" s="77"/>
    </row>
    <row r="48" spans="1:159" s="2" customFormat="1" ht="18" customHeight="1" x14ac:dyDescent="0.2">
      <c r="B48" s="3"/>
      <c r="C48" s="3"/>
      <c r="D48" s="131"/>
      <c r="E48" s="132"/>
      <c r="F48" s="3"/>
      <c r="G48" s="3"/>
      <c r="H48" s="131"/>
      <c r="I48" s="132"/>
      <c r="J48" s="3"/>
      <c r="K48" s="3"/>
      <c r="L48" s="131"/>
      <c r="M48" s="132"/>
      <c r="N48" s="3"/>
      <c r="O48" s="3"/>
      <c r="P48" s="131"/>
      <c r="Q48" s="132"/>
      <c r="R48" s="3"/>
      <c r="S48" s="3"/>
      <c r="T48" s="131"/>
      <c r="U48" s="132"/>
      <c r="V48" s="3"/>
      <c r="W48" s="3"/>
      <c r="X48" s="131"/>
      <c r="Y48" s="132"/>
      <c r="FA48" s="77"/>
      <c r="FB48" s="77"/>
      <c r="FC48" s="77"/>
    </row>
    <row r="49" spans="1:159" s="2" customFormat="1" ht="18" customHeight="1" x14ac:dyDescent="0.2">
      <c r="B49" s="3"/>
      <c r="C49" s="3"/>
      <c r="D49" s="131"/>
      <c r="E49" s="132"/>
      <c r="F49" s="3"/>
      <c r="G49" s="3"/>
      <c r="H49" s="131"/>
      <c r="I49" s="132"/>
      <c r="J49" s="3"/>
      <c r="K49" s="3"/>
      <c r="L49" s="131"/>
      <c r="M49" s="132"/>
      <c r="N49" s="3"/>
      <c r="O49" s="3"/>
      <c r="P49" s="131"/>
      <c r="Q49" s="132"/>
      <c r="R49" s="3"/>
      <c r="S49" s="3"/>
      <c r="T49" s="131"/>
      <c r="U49" s="132"/>
      <c r="V49" s="3"/>
      <c r="W49" s="3"/>
      <c r="X49" s="131"/>
      <c r="Y49" s="132"/>
      <c r="FA49" s="77"/>
      <c r="FB49" s="77"/>
      <c r="FC49" s="77"/>
    </row>
    <row r="50" spans="1:159" s="2" customFormat="1" ht="18" customHeight="1" x14ac:dyDescent="0.2">
      <c r="B50" s="3"/>
      <c r="C50" s="3"/>
      <c r="D50" s="131"/>
      <c r="E50" s="132"/>
      <c r="F50" s="3"/>
      <c r="G50" s="3"/>
      <c r="H50" s="131"/>
      <c r="I50" s="132"/>
      <c r="J50" s="3"/>
      <c r="K50" s="3"/>
      <c r="L50" s="131"/>
      <c r="M50" s="132"/>
      <c r="N50" s="3"/>
      <c r="O50" s="3"/>
      <c r="P50" s="131"/>
      <c r="Q50" s="132"/>
      <c r="R50" s="3"/>
      <c r="S50" s="3"/>
      <c r="T50" s="131"/>
      <c r="U50" s="132"/>
      <c r="V50" s="3"/>
      <c r="W50" s="3"/>
      <c r="X50" s="131"/>
      <c r="Y50" s="132"/>
      <c r="FA50" s="77"/>
      <c r="FB50" s="77"/>
      <c r="FC50" s="77"/>
    </row>
    <row r="51" spans="1:159" s="2" customFormat="1" ht="18" customHeight="1" x14ac:dyDescent="0.2">
      <c r="B51" s="3"/>
      <c r="C51" s="3"/>
      <c r="D51" s="131"/>
      <c r="E51" s="132"/>
      <c r="F51" s="3"/>
      <c r="G51" s="3"/>
      <c r="H51" s="131"/>
      <c r="I51" s="132"/>
      <c r="J51" s="3"/>
      <c r="K51" s="3"/>
      <c r="L51" s="131"/>
      <c r="M51" s="132"/>
      <c r="N51" s="3"/>
      <c r="O51" s="3"/>
      <c r="P51" s="131"/>
      <c r="Q51" s="132"/>
      <c r="R51" s="3"/>
      <c r="S51" s="3"/>
      <c r="T51" s="131"/>
      <c r="U51" s="132"/>
      <c r="V51" s="3"/>
      <c r="W51" s="3"/>
      <c r="X51" s="131"/>
      <c r="Y51" s="132"/>
      <c r="FA51" s="77"/>
      <c r="FB51" s="77"/>
      <c r="FC51" s="77"/>
    </row>
    <row r="52" spans="1:159" s="2" customFormat="1" ht="18" customHeight="1" x14ac:dyDescent="0.2">
      <c r="A52" s="7"/>
      <c r="B52" s="3"/>
      <c r="C52" s="3"/>
      <c r="D52" s="131"/>
      <c r="E52" s="132"/>
      <c r="F52" s="3"/>
      <c r="G52" s="3"/>
      <c r="H52" s="131"/>
      <c r="I52" s="132"/>
      <c r="J52" s="3"/>
      <c r="K52" s="3"/>
      <c r="L52" s="131"/>
      <c r="M52" s="132"/>
      <c r="N52" s="3"/>
      <c r="O52" s="3"/>
      <c r="P52" s="131"/>
      <c r="Q52" s="132"/>
      <c r="R52" s="3"/>
      <c r="S52" s="3"/>
      <c r="T52" s="131"/>
      <c r="U52" s="132"/>
      <c r="V52" s="3"/>
      <c r="W52" s="3"/>
      <c r="X52" s="131"/>
      <c r="Y52" s="132"/>
      <c r="FA52" s="77"/>
      <c r="FB52" s="77"/>
      <c r="FC52" s="77"/>
    </row>
    <row r="53" spans="1:159" s="2" customFormat="1" ht="18" customHeight="1" x14ac:dyDescent="0.2">
      <c r="A53" s="129"/>
      <c r="B53" s="3"/>
      <c r="C53" s="3"/>
      <c r="D53" s="131"/>
      <c r="E53" s="132"/>
      <c r="F53" s="3"/>
      <c r="G53" s="3"/>
      <c r="H53" s="131"/>
      <c r="I53" s="132"/>
      <c r="J53" s="3"/>
      <c r="K53" s="3"/>
      <c r="L53" s="131"/>
      <c r="M53" s="132"/>
      <c r="N53" s="3"/>
      <c r="O53" s="3"/>
      <c r="P53" s="131"/>
      <c r="Q53" s="132"/>
      <c r="R53" s="3"/>
      <c r="S53" s="3"/>
      <c r="T53" s="131"/>
      <c r="U53" s="132"/>
      <c r="V53" s="3"/>
      <c r="W53" s="3"/>
      <c r="X53" s="131"/>
      <c r="Y53" s="132"/>
      <c r="FA53" s="77"/>
      <c r="FB53" s="77"/>
      <c r="FC53" s="77"/>
    </row>
    <row r="54" spans="1:159" s="2" customFormat="1" ht="18" customHeight="1" x14ac:dyDescent="0.2">
      <c r="A54" s="129"/>
      <c r="B54" s="3"/>
      <c r="C54" s="3"/>
      <c r="D54" s="131"/>
      <c r="E54" s="132"/>
      <c r="F54" s="3"/>
      <c r="G54" s="3"/>
      <c r="H54" s="131"/>
      <c r="I54" s="132"/>
      <c r="J54" s="3"/>
      <c r="K54" s="3"/>
      <c r="L54" s="131"/>
      <c r="M54" s="132"/>
      <c r="N54" s="3"/>
      <c r="O54" s="3"/>
      <c r="P54" s="131"/>
      <c r="Q54" s="132"/>
      <c r="R54" s="3"/>
      <c r="S54" s="3"/>
      <c r="T54" s="131"/>
      <c r="U54" s="132"/>
      <c r="V54" s="3"/>
      <c r="W54" s="3"/>
      <c r="X54" s="131"/>
      <c r="Y54" s="132"/>
      <c r="FA54" s="77"/>
      <c r="FB54" s="77"/>
      <c r="FC54" s="77"/>
    </row>
    <row r="55" spans="1:159" s="2" customFormat="1" ht="18" customHeight="1" x14ac:dyDescent="0.2">
      <c r="A55" s="129"/>
      <c r="B55" s="3"/>
      <c r="C55" s="3"/>
      <c r="D55" s="131"/>
      <c r="E55" s="132"/>
      <c r="F55" s="3"/>
      <c r="G55" s="3"/>
      <c r="H55" s="131"/>
      <c r="I55" s="132"/>
      <c r="J55" s="3"/>
      <c r="K55" s="3"/>
      <c r="L55" s="131"/>
      <c r="M55" s="132"/>
      <c r="N55" s="3"/>
      <c r="O55" s="3"/>
      <c r="P55" s="131"/>
      <c r="Q55" s="132"/>
      <c r="R55" s="3"/>
      <c r="S55" s="3"/>
      <c r="T55" s="131"/>
      <c r="U55" s="132"/>
      <c r="V55" s="3"/>
      <c r="W55" s="3"/>
      <c r="X55" s="131"/>
      <c r="Y55" s="132"/>
      <c r="FA55" s="77"/>
      <c r="FB55" s="77"/>
      <c r="FC55" s="77"/>
    </row>
    <row r="56" spans="1:159" s="2" customFormat="1" ht="18" customHeight="1" x14ac:dyDescent="0.2">
      <c r="A56" s="129"/>
      <c r="B56" s="3"/>
      <c r="C56" s="3"/>
      <c r="D56" s="131"/>
      <c r="E56" s="132"/>
      <c r="F56" s="3"/>
      <c r="G56" s="3"/>
      <c r="H56" s="131"/>
      <c r="I56" s="132"/>
      <c r="J56" s="3"/>
      <c r="K56" s="3"/>
      <c r="L56" s="131"/>
      <c r="M56" s="132"/>
      <c r="N56" s="3"/>
      <c r="O56" s="3"/>
      <c r="P56" s="131"/>
      <c r="Q56" s="132"/>
      <c r="R56" s="3"/>
      <c r="S56" s="3"/>
      <c r="T56" s="131"/>
      <c r="U56" s="132"/>
      <c r="V56" s="3"/>
      <c r="W56" s="3"/>
      <c r="X56" s="131"/>
      <c r="Y56" s="132"/>
      <c r="FA56" s="77"/>
      <c r="FB56" s="77"/>
      <c r="FC56" s="77"/>
    </row>
    <row r="57" spans="1:159" s="2" customFormat="1" ht="18" customHeight="1" x14ac:dyDescent="0.2">
      <c r="A57" s="133"/>
      <c r="B57" s="3"/>
      <c r="C57" s="3"/>
      <c r="D57" s="131"/>
      <c r="E57" s="132"/>
      <c r="F57" s="3"/>
      <c r="G57" s="3"/>
      <c r="H57" s="131"/>
      <c r="I57" s="132"/>
      <c r="J57" s="3"/>
      <c r="K57" s="3"/>
      <c r="L57" s="131"/>
      <c r="M57" s="132"/>
      <c r="N57" s="3"/>
      <c r="O57" s="3"/>
      <c r="P57" s="131"/>
      <c r="Q57" s="132"/>
      <c r="R57" s="3"/>
      <c r="S57" s="3"/>
      <c r="T57" s="131"/>
      <c r="U57" s="132"/>
      <c r="V57" s="3"/>
      <c r="W57" s="3"/>
      <c r="X57" s="131"/>
      <c r="Y57" s="132"/>
      <c r="FA57" s="77"/>
      <c r="FB57" s="77"/>
      <c r="FC57" s="77"/>
    </row>
    <row r="58" spans="1:159" s="2" customFormat="1" ht="18" customHeight="1" x14ac:dyDescent="0.2">
      <c r="A58" s="133"/>
      <c r="B58" s="3"/>
      <c r="C58" s="3"/>
      <c r="D58" s="131"/>
      <c r="E58" s="132"/>
      <c r="F58" s="3"/>
      <c r="G58" s="3"/>
      <c r="H58" s="131"/>
      <c r="I58" s="132"/>
      <c r="J58" s="3"/>
      <c r="K58" s="3"/>
      <c r="L58" s="131"/>
      <c r="M58" s="132"/>
      <c r="N58" s="3"/>
      <c r="O58" s="3"/>
      <c r="P58" s="131"/>
      <c r="Q58" s="132"/>
      <c r="R58" s="3"/>
      <c r="S58" s="3"/>
      <c r="T58" s="131"/>
      <c r="U58" s="132"/>
      <c r="V58" s="3"/>
      <c r="W58" s="3"/>
      <c r="X58" s="131"/>
      <c r="Y58" s="132"/>
      <c r="FA58" s="77"/>
      <c r="FB58" s="77"/>
      <c r="FC58" s="77"/>
    </row>
    <row r="59" spans="1:159" s="2" customFormat="1" ht="18" customHeight="1" x14ac:dyDescent="0.2">
      <c r="A59" s="133"/>
      <c r="B59" s="3"/>
      <c r="C59" s="3"/>
      <c r="D59" s="131"/>
      <c r="E59" s="132"/>
      <c r="F59" s="3"/>
      <c r="G59" s="3"/>
      <c r="H59" s="131"/>
      <c r="I59" s="132"/>
      <c r="J59" s="3"/>
      <c r="K59" s="3"/>
      <c r="L59" s="131"/>
      <c r="M59" s="132"/>
      <c r="N59" s="3"/>
      <c r="O59" s="3"/>
      <c r="P59" s="131"/>
      <c r="Q59" s="132"/>
      <c r="R59" s="3"/>
      <c r="S59" s="3"/>
      <c r="T59" s="131"/>
      <c r="U59" s="132"/>
      <c r="V59" s="3"/>
      <c r="W59" s="3"/>
      <c r="X59" s="131"/>
      <c r="Y59" s="132"/>
      <c r="FA59" s="77"/>
      <c r="FB59" s="77"/>
      <c r="FC59" s="77"/>
    </row>
    <row r="60" spans="1:159" s="2" customFormat="1" ht="18" customHeight="1" x14ac:dyDescent="0.2">
      <c r="A60" s="130"/>
      <c r="B60" s="3"/>
      <c r="C60" s="3"/>
      <c r="D60" s="131"/>
      <c r="E60" s="132"/>
      <c r="F60" s="3"/>
      <c r="G60" s="3"/>
      <c r="H60" s="131"/>
      <c r="I60" s="132"/>
      <c r="J60" s="3"/>
      <c r="K60" s="3"/>
      <c r="L60" s="131"/>
      <c r="M60" s="132"/>
      <c r="N60" s="3"/>
      <c r="O60" s="3"/>
      <c r="P60" s="131"/>
      <c r="Q60" s="132"/>
      <c r="R60" s="3"/>
      <c r="S60" s="3"/>
      <c r="T60" s="131"/>
      <c r="U60" s="132"/>
      <c r="V60" s="3"/>
      <c r="W60" s="3"/>
      <c r="X60" s="131"/>
      <c r="Y60" s="132"/>
      <c r="FA60" s="77"/>
      <c r="FB60" s="77"/>
      <c r="FC60" s="77"/>
    </row>
    <row r="61" spans="1:159" s="2" customFormat="1" ht="18" customHeight="1" x14ac:dyDescent="0.2">
      <c r="A61" s="130"/>
      <c r="B61" s="3"/>
      <c r="C61" s="3"/>
      <c r="D61" s="131"/>
      <c r="E61" s="132"/>
      <c r="F61" s="3"/>
      <c r="G61" s="3"/>
      <c r="H61" s="131"/>
      <c r="I61" s="132"/>
      <c r="J61" s="3"/>
      <c r="K61" s="3"/>
      <c r="L61" s="131"/>
      <c r="M61" s="132"/>
      <c r="N61" s="3"/>
      <c r="O61" s="3"/>
      <c r="P61" s="131"/>
      <c r="Q61" s="132"/>
      <c r="R61" s="3"/>
      <c r="S61" s="3"/>
      <c r="T61" s="131"/>
      <c r="U61" s="132"/>
      <c r="V61" s="3"/>
      <c r="W61" s="3"/>
      <c r="X61" s="131"/>
      <c r="Y61" s="132"/>
      <c r="FA61" s="77"/>
      <c r="FB61" s="77"/>
      <c r="FC61" s="77"/>
    </row>
    <row r="62" spans="1:159" s="2" customFormat="1" ht="18" customHeight="1" x14ac:dyDescent="0.2">
      <c r="A62" s="130"/>
      <c r="B62" s="3"/>
      <c r="C62" s="3"/>
      <c r="D62" s="131"/>
      <c r="E62" s="132"/>
      <c r="F62" s="3"/>
      <c r="G62" s="3"/>
      <c r="H62" s="131"/>
      <c r="I62" s="132"/>
      <c r="J62" s="3"/>
      <c r="K62" s="3"/>
      <c r="L62" s="131"/>
      <c r="M62" s="132"/>
      <c r="N62" s="3"/>
      <c r="O62" s="3"/>
      <c r="P62" s="131"/>
      <c r="Q62" s="132"/>
      <c r="R62" s="3"/>
      <c r="S62" s="3"/>
      <c r="T62" s="131"/>
      <c r="U62" s="132"/>
      <c r="V62" s="3"/>
      <c r="W62" s="3"/>
      <c r="X62" s="131"/>
      <c r="Y62" s="132"/>
      <c r="FA62" s="77"/>
      <c r="FB62" s="77"/>
      <c r="FC62" s="77"/>
    </row>
    <row r="63" spans="1:159" s="2" customFormat="1" ht="18" customHeight="1" x14ac:dyDescent="0.2">
      <c r="A63" s="130"/>
      <c r="B63" s="3"/>
      <c r="C63" s="3"/>
      <c r="D63" s="131"/>
      <c r="E63" s="132"/>
      <c r="F63" s="3"/>
      <c r="G63" s="3"/>
      <c r="H63" s="131"/>
      <c r="I63" s="132"/>
      <c r="J63" s="3"/>
      <c r="K63" s="3"/>
      <c r="L63" s="131"/>
      <c r="M63" s="132"/>
      <c r="N63" s="3"/>
      <c r="O63" s="3"/>
      <c r="P63" s="131"/>
      <c r="Q63" s="132"/>
      <c r="R63" s="3"/>
      <c r="S63" s="3"/>
      <c r="T63" s="131"/>
      <c r="U63" s="132"/>
      <c r="V63" s="3"/>
      <c r="W63" s="3"/>
      <c r="X63" s="131"/>
      <c r="Y63" s="132"/>
      <c r="FA63" s="77"/>
      <c r="FB63" s="77"/>
      <c r="FC63" s="77"/>
    </row>
    <row r="64" spans="1:159" s="2" customFormat="1" ht="18" customHeight="1" x14ac:dyDescent="0.2">
      <c r="A64" s="130"/>
      <c r="B64" s="3"/>
      <c r="C64" s="3"/>
      <c r="D64" s="131"/>
      <c r="E64" s="132"/>
      <c r="F64" s="3"/>
      <c r="G64" s="3"/>
      <c r="H64" s="131"/>
      <c r="I64" s="132"/>
      <c r="J64" s="3"/>
      <c r="K64" s="3"/>
      <c r="L64" s="131"/>
      <c r="M64" s="132"/>
      <c r="N64" s="3"/>
      <c r="O64" s="3"/>
      <c r="P64" s="131"/>
      <c r="Q64" s="132"/>
      <c r="R64" s="3"/>
      <c r="S64" s="3"/>
      <c r="T64" s="131"/>
      <c r="U64" s="132"/>
      <c r="V64" s="3"/>
      <c r="W64" s="3"/>
      <c r="X64" s="131"/>
      <c r="Y64" s="132"/>
      <c r="FA64" s="77"/>
      <c r="FB64" s="77"/>
      <c r="FC64" s="77"/>
    </row>
    <row r="65" spans="1:159" s="2" customFormat="1" ht="18" customHeight="1" x14ac:dyDescent="0.2">
      <c r="A65" s="130"/>
      <c r="B65" s="3"/>
      <c r="C65" s="3"/>
      <c r="D65" s="131"/>
      <c r="E65" s="132"/>
      <c r="F65" s="3"/>
      <c r="G65" s="3"/>
      <c r="H65" s="131"/>
      <c r="I65" s="132"/>
      <c r="J65" s="3"/>
      <c r="K65" s="3"/>
      <c r="L65" s="131"/>
      <c r="M65" s="132"/>
      <c r="N65" s="3"/>
      <c r="O65" s="3"/>
      <c r="P65" s="131"/>
      <c r="Q65" s="132"/>
      <c r="R65" s="3"/>
      <c r="S65" s="3"/>
      <c r="T65" s="131"/>
      <c r="U65" s="132"/>
      <c r="V65" s="3"/>
      <c r="W65" s="3"/>
      <c r="X65" s="131"/>
      <c r="Y65" s="132"/>
      <c r="FA65" s="77"/>
      <c r="FB65" s="77"/>
      <c r="FC65" s="77"/>
    </row>
    <row r="66" spans="1:159" x14ac:dyDescent="0.2">
      <c r="B66" s="4"/>
      <c r="C66" s="13"/>
      <c r="D66" s="22"/>
      <c r="E66" s="23"/>
      <c r="F66" s="14"/>
      <c r="G66" s="14"/>
      <c r="H66" s="22"/>
      <c r="I66" s="24"/>
      <c r="J66" s="14"/>
      <c r="K66" s="14"/>
      <c r="L66" s="22"/>
      <c r="M66" s="24"/>
      <c r="N66" s="14"/>
      <c r="O66" s="14"/>
      <c r="P66" s="22"/>
      <c r="Q66" s="23"/>
      <c r="R66" s="14"/>
      <c r="S66" s="14"/>
      <c r="T66" s="22"/>
      <c r="U66" s="24"/>
      <c r="V66" s="14"/>
      <c r="W66" s="14"/>
      <c r="X66" s="22"/>
      <c r="Y66" s="23"/>
    </row>
    <row r="67" spans="1:159" x14ac:dyDescent="0.2">
      <c r="B67" s="4"/>
      <c r="C67" s="15"/>
      <c r="D67" s="16"/>
      <c r="E67" s="16"/>
      <c r="F67" s="17"/>
      <c r="G67" s="17"/>
      <c r="H67" s="18"/>
      <c r="I67" s="18"/>
      <c r="J67" s="17"/>
      <c r="K67" s="17"/>
      <c r="L67" s="18"/>
      <c r="M67" s="18"/>
      <c r="N67" s="17"/>
      <c r="O67" s="17"/>
      <c r="P67" s="18"/>
      <c r="Q67" s="18"/>
      <c r="R67" s="17"/>
      <c r="S67" s="17"/>
      <c r="T67" s="18"/>
      <c r="U67" s="18"/>
      <c r="V67" s="17"/>
      <c r="W67" s="17"/>
      <c r="X67" s="18"/>
      <c r="Y67" s="18"/>
    </row>
    <row r="68" spans="1:159" x14ac:dyDescent="0.2">
      <c r="B68" s="4"/>
      <c r="C68" s="4"/>
      <c r="D68" s="5"/>
      <c r="E68" s="5"/>
      <c r="H68" s="6"/>
    </row>
    <row r="69" spans="1:159" x14ac:dyDescent="0.2">
      <c r="B69" s="4"/>
      <c r="C69" s="4"/>
      <c r="D69" s="5"/>
      <c r="E69" s="5"/>
    </row>
    <row r="70" spans="1:159" x14ac:dyDescent="0.2">
      <c r="B70" s="4"/>
      <c r="C70" s="4"/>
      <c r="D70" s="5"/>
      <c r="E70" s="5"/>
    </row>
    <row r="71" spans="1:159" x14ac:dyDescent="0.2">
      <c r="B71" s="4"/>
      <c r="C71" s="4"/>
      <c r="D71" s="5"/>
      <c r="E71" s="5"/>
    </row>
    <row r="72" spans="1:159" x14ac:dyDescent="0.2">
      <c r="B72" s="4"/>
      <c r="C72" s="4"/>
      <c r="D72" s="5"/>
      <c r="E72" s="5"/>
    </row>
    <row r="73" spans="1:159" x14ac:dyDescent="0.2">
      <c r="B73" s="4"/>
      <c r="C73" s="4"/>
      <c r="D73" s="5"/>
      <c r="E73" s="5"/>
    </row>
    <row r="74" spans="1:159" x14ac:dyDescent="0.2">
      <c r="B74" s="4"/>
      <c r="C74" s="4"/>
      <c r="D74" s="5"/>
      <c r="E74" s="5"/>
    </row>
    <row r="75" spans="1:159" x14ac:dyDescent="0.2">
      <c r="B75" s="4"/>
      <c r="C75" s="4"/>
      <c r="D75" s="5"/>
      <c r="E75" s="5"/>
    </row>
    <row r="76" spans="1:159" x14ac:dyDescent="0.2">
      <c r="B76" s="4"/>
      <c r="C76" s="4"/>
      <c r="D76" s="5"/>
      <c r="E76" s="5"/>
    </row>
    <row r="77" spans="1:159" x14ac:dyDescent="0.2">
      <c r="B77" s="4"/>
      <c r="C77" s="4"/>
      <c r="D77" s="5"/>
      <c r="E77" s="5"/>
    </row>
    <row r="78" spans="1:159" x14ac:dyDescent="0.2">
      <c r="B78" s="4"/>
      <c r="C78" s="4"/>
      <c r="D78" s="5"/>
      <c r="E78" s="5"/>
    </row>
    <row r="79" spans="1:159" x14ac:dyDescent="0.2">
      <c r="B79" s="4"/>
      <c r="C79" s="4"/>
      <c r="D79" s="5"/>
      <c r="E79" s="5"/>
    </row>
    <row r="80" spans="1:159" x14ac:dyDescent="0.2">
      <c r="B80" s="4"/>
      <c r="C80" s="4"/>
      <c r="D80" s="5"/>
      <c r="E80" s="5"/>
    </row>
    <row r="81" spans="2:5" x14ac:dyDescent="0.2">
      <c r="B81" s="4"/>
      <c r="C81" s="4"/>
      <c r="D81" s="5"/>
      <c r="E81" s="5"/>
    </row>
    <row r="82" spans="2:5" x14ac:dyDescent="0.2">
      <c r="B82" s="4"/>
      <c r="C82" s="4"/>
      <c r="D82" s="5"/>
      <c r="E82" s="5"/>
    </row>
    <row r="83" spans="2:5" x14ac:dyDescent="0.2">
      <c r="B83" s="4"/>
      <c r="C83" s="4"/>
      <c r="D83" s="5"/>
      <c r="E83" s="5"/>
    </row>
    <row r="84" spans="2:5" x14ac:dyDescent="0.2">
      <c r="B84" s="4"/>
      <c r="C84" s="4"/>
      <c r="D84" s="5"/>
      <c r="E84" s="5"/>
    </row>
    <row r="85" spans="2:5" x14ac:dyDescent="0.2">
      <c r="B85" s="4"/>
      <c r="C85" s="4"/>
      <c r="D85" s="5"/>
      <c r="E85" s="5"/>
    </row>
    <row r="86" spans="2:5" x14ac:dyDescent="0.2">
      <c r="B86" s="4"/>
      <c r="C86" s="4"/>
      <c r="D86" s="5"/>
      <c r="E86" s="5"/>
    </row>
    <row r="87" spans="2:5" x14ac:dyDescent="0.2">
      <c r="B87" s="4"/>
      <c r="C87" s="4"/>
      <c r="D87" s="5"/>
      <c r="E87" s="5"/>
    </row>
    <row r="88" spans="2:5" x14ac:dyDescent="0.2">
      <c r="B88" s="4"/>
      <c r="C88" s="4"/>
      <c r="D88" s="5"/>
      <c r="E88" s="5"/>
    </row>
    <row r="89" spans="2:5" x14ac:dyDescent="0.2">
      <c r="B89" s="4"/>
      <c r="C89" s="4"/>
      <c r="D89" s="5"/>
      <c r="E89" s="5"/>
    </row>
    <row r="90" spans="2:5" x14ac:dyDescent="0.2">
      <c r="B90" s="4"/>
      <c r="C90" s="4"/>
      <c r="D90" s="5"/>
      <c r="E90" s="5"/>
    </row>
    <row r="91" spans="2:5" x14ac:dyDescent="0.2">
      <c r="B91" s="4"/>
      <c r="C91" s="4"/>
      <c r="D91" s="5"/>
      <c r="E91" s="5"/>
    </row>
    <row r="92" spans="2:5" x14ac:dyDescent="0.2">
      <c r="B92" s="4"/>
      <c r="C92" s="4"/>
      <c r="D92" s="5"/>
      <c r="E92" s="5"/>
    </row>
    <row r="93" spans="2:5" x14ac:dyDescent="0.2">
      <c r="B93" s="4"/>
      <c r="C93" s="4"/>
      <c r="D93" s="5"/>
      <c r="E93" s="5"/>
    </row>
    <row r="94" spans="2:5" x14ac:dyDescent="0.2">
      <c r="B94" s="4"/>
      <c r="C94" s="4"/>
      <c r="D94" s="5"/>
      <c r="E94" s="5"/>
    </row>
    <row r="95" spans="2:5" x14ac:dyDescent="0.2">
      <c r="B95" s="4"/>
      <c r="C95" s="4"/>
      <c r="D95" s="5"/>
      <c r="E95" s="5"/>
    </row>
    <row r="96" spans="2:5" x14ac:dyDescent="0.2">
      <c r="B96" s="4"/>
      <c r="C96" s="4"/>
      <c r="D96" s="5"/>
      <c r="E96" s="5"/>
    </row>
    <row r="97" spans="2:5" x14ac:dyDescent="0.2">
      <c r="B97" s="4"/>
      <c r="C97" s="4"/>
      <c r="D97" s="5"/>
      <c r="E97" s="5"/>
    </row>
    <row r="98" spans="2:5" x14ac:dyDescent="0.2">
      <c r="B98" s="4"/>
      <c r="C98" s="4"/>
      <c r="D98" s="5"/>
      <c r="E98" s="5"/>
    </row>
    <row r="99" spans="2:5" x14ac:dyDescent="0.2">
      <c r="B99" s="4"/>
      <c r="C99" s="4"/>
      <c r="D99" s="5"/>
      <c r="E99" s="5"/>
    </row>
    <row r="100" spans="2:5" x14ac:dyDescent="0.2">
      <c r="B100" s="4"/>
      <c r="C100" s="4"/>
      <c r="D100" s="5"/>
      <c r="E100" s="5"/>
    </row>
    <row r="101" spans="2:5" x14ac:dyDescent="0.2">
      <c r="B101" s="4"/>
      <c r="C101" s="4"/>
      <c r="D101" s="5"/>
      <c r="E101" s="5"/>
    </row>
    <row r="102" spans="2:5" x14ac:dyDescent="0.2">
      <c r="B102" s="4"/>
      <c r="C102" s="4"/>
      <c r="D102" s="5"/>
      <c r="E102" s="5"/>
    </row>
    <row r="103" spans="2:5" x14ac:dyDescent="0.2">
      <c r="B103" s="4"/>
      <c r="C103" s="4"/>
      <c r="D103" s="5"/>
      <c r="E103" s="5"/>
    </row>
    <row r="104" spans="2:5" x14ac:dyDescent="0.2">
      <c r="B104" s="4"/>
      <c r="C104" s="4"/>
      <c r="D104" s="5"/>
      <c r="E104" s="5"/>
    </row>
    <row r="105" spans="2:5" x14ac:dyDescent="0.2">
      <c r="B105" s="4"/>
      <c r="C105" s="4"/>
      <c r="D105" s="5"/>
      <c r="E105" s="5"/>
    </row>
    <row r="106" spans="2:5" x14ac:dyDescent="0.2">
      <c r="B106" s="4"/>
      <c r="C106" s="4"/>
      <c r="D106" s="5"/>
      <c r="E106" s="5"/>
    </row>
    <row r="107" spans="2:5" x14ac:dyDescent="0.2">
      <c r="B107" s="4"/>
      <c r="C107" s="4"/>
      <c r="D107" s="5"/>
      <c r="E107" s="5"/>
    </row>
    <row r="108" spans="2:5" x14ac:dyDescent="0.2">
      <c r="B108" s="4"/>
      <c r="C108" s="4"/>
      <c r="D108" s="5"/>
      <c r="E108" s="5"/>
    </row>
    <row r="109" spans="2:5" x14ac:dyDescent="0.2">
      <c r="B109" s="4"/>
      <c r="C109" s="4"/>
      <c r="D109" s="5"/>
      <c r="E109" s="5"/>
    </row>
    <row r="110" spans="2:5" x14ac:dyDescent="0.2">
      <c r="B110" s="4"/>
      <c r="C110" s="4"/>
      <c r="D110" s="5"/>
      <c r="E110" s="5"/>
    </row>
    <row r="111" spans="2:5" x14ac:dyDescent="0.2">
      <c r="B111" s="4"/>
      <c r="C111" s="4"/>
      <c r="D111" s="5"/>
      <c r="E111" s="5"/>
    </row>
    <row r="112" spans="2:5" x14ac:dyDescent="0.2">
      <c r="B112" s="4"/>
      <c r="C112" s="4"/>
      <c r="D112" s="5"/>
      <c r="E112" s="5"/>
    </row>
    <row r="113" spans="2:5" x14ac:dyDescent="0.2">
      <c r="B113" s="4"/>
      <c r="C113" s="4"/>
      <c r="D113" s="5"/>
      <c r="E113" s="5"/>
    </row>
    <row r="114" spans="2:5" x14ac:dyDescent="0.2">
      <c r="B114" s="4"/>
      <c r="C114" s="4"/>
      <c r="D114" s="5"/>
      <c r="E114" s="5"/>
    </row>
    <row r="115" spans="2:5" x14ac:dyDescent="0.2">
      <c r="B115" s="4"/>
      <c r="C115" s="4"/>
      <c r="D115" s="5"/>
      <c r="E115" s="5"/>
    </row>
    <row r="116" spans="2:5" x14ac:dyDescent="0.2">
      <c r="B116" s="4"/>
      <c r="C116" s="4"/>
      <c r="D116" s="5"/>
      <c r="E116" s="5"/>
    </row>
    <row r="117" spans="2:5" x14ac:dyDescent="0.2">
      <c r="B117" s="4"/>
      <c r="C117" s="4"/>
      <c r="D117" s="5"/>
      <c r="E117" s="5"/>
    </row>
    <row r="118" spans="2:5" x14ac:dyDescent="0.2">
      <c r="B118" s="4"/>
      <c r="C118" s="4"/>
      <c r="D118" s="5"/>
      <c r="E118" s="5"/>
    </row>
    <row r="119" spans="2:5" x14ac:dyDescent="0.2">
      <c r="B119" s="4"/>
      <c r="C119" s="4"/>
      <c r="D119" s="5"/>
      <c r="E119" s="5"/>
    </row>
    <row r="120" spans="2:5" x14ac:dyDescent="0.2">
      <c r="B120" s="4"/>
      <c r="C120" s="4"/>
      <c r="D120" s="5"/>
      <c r="E120" s="5"/>
    </row>
    <row r="121" spans="2:5" x14ac:dyDescent="0.2">
      <c r="B121" s="4"/>
      <c r="C121" s="4"/>
      <c r="D121" s="5"/>
      <c r="E121" s="5"/>
    </row>
    <row r="122" spans="2:5" x14ac:dyDescent="0.2">
      <c r="B122" s="4"/>
      <c r="C122" s="4"/>
      <c r="D122" s="5"/>
      <c r="E122" s="5"/>
    </row>
    <row r="123" spans="2:5" x14ac:dyDescent="0.2">
      <c r="B123" s="4"/>
      <c r="C123" s="4"/>
      <c r="D123" s="5"/>
      <c r="E123" s="5"/>
    </row>
    <row r="124" spans="2:5" x14ac:dyDescent="0.2">
      <c r="B124" s="4"/>
      <c r="C124" s="4"/>
      <c r="D124" s="5"/>
      <c r="E124" s="5"/>
    </row>
    <row r="125" spans="2:5" x14ac:dyDescent="0.2">
      <c r="B125" s="4"/>
      <c r="C125" s="4"/>
      <c r="D125" s="5"/>
      <c r="E125" s="5"/>
    </row>
    <row r="126" spans="2:5" x14ac:dyDescent="0.2">
      <c r="B126" s="4"/>
      <c r="C126" s="4"/>
      <c r="D126" s="5"/>
      <c r="E126" s="5"/>
    </row>
    <row r="127" spans="2:5" x14ac:dyDescent="0.2">
      <c r="B127" s="4"/>
      <c r="C127" s="4"/>
      <c r="D127" s="5"/>
      <c r="E127" s="5"/>
    </row>
    <row r="128" spans="2:5" x14ac:dyDescent="0.2">
      <c r="B128" s="4"/>
      <c r="C128" s="4"/>
      <c r="D128" s="5"/>
      <c r="E128" s="5"/>
    </row>
    <row r="129" spans="2:5" x14ac:dyDescent="0.2">
      <c r="B129" s="4"/>
      <c r="C129" s="4"/>
      <c r="D129" s="5"/>
      <c r="E129" s="5"/>
    </row>
    <row r="130" spans="2:5" x14ac:dyDescent="0.2">
      <c r="B130" s="4"/>
      <c r="C130" s="4"/>
      <c r="D130" s="5"/>
      <c r="E130" s="5"/>
    </row>
    <row r="131" spans="2:5" x14ac:dyDescent="0.2">
      <c r="B131" s="4"/>
      <c r="C131" s="4"/>
      <c r="D131" s="5"/>
      <c r="E131" s="5"/>
    </row>
    <row r="132" spans="2:5" x14ac:dyDescent="0.2">
      <c r="B132" s="4"/>
      <c r="C132" s="4"/>
      <c r="D132" s="5"/>
      <c r="E132" s="5"/>
    </row>
    <row r="133" spans="2:5" x14ac:dyDescent="0.2">
      <c r="B133" s="4"/>
      <c r="C133" s="4"/>
      <c r="D133" s="5"/>
      <c r="E133" s="5"/>
    </row>
    <row r="134" spans="2:5" x14ac:dyDescent="0.2">
      <c r="B134" s="4"/>
      <c r="C134" s="4"/>
      <c r="D134" s="5"/>
      <c r="E134" s="5"/>
    </row>
    <row r="135" spans="2:5" x14ac:dyDescent="0.2">
      <c r="B135" s="4"/>
      <c r="C135" s="4"/>
      <c r="D135" s="5"/>
      <c r="E135" s="5"/>
    </row>
    <row r="136" spans="2:5" x14ac:dyDescent="0.2">
      <c r="B136" s="4"/>
      <c r="C136" s="4"/>
      <c r="D136" s="5"/>
      <c r="E136" s="5"/>
    </row>
    <row r="137" spans="2:5" x14ac:dyDescent="0.2">
      <c r="B137" s="4"/>
      <c r="C137" s="4"/>
      <c r="D137" s="5"/>
      <c r="E137" s="5"/>
    </row>
    <row r="138" spans="2:5" x14ac:dyDescent="0.2">
      <c r="B138" s="4"/>
      <c r="C138" s="4"/>
      <c r="D138" s="5"/>
      <c r="E138" s="5"/>
    </row>
    <row r="139" spans="2:5" x14ac:dyDescent="0.2">
      <c r="B139" s="4"/>
      <c r="C139" s="4"/>
      <c r="D139" s="5"/>
      <c r="E139" s="5"/>
    </row>
    <row r="140" spans="2:5" x14ac:dyDescent="0.2">
      <c r="B140" s="4"/>
      <c r="C140" s="4"/>
      <c r="D140" s="5"/>
      <c r="E140" s="5"/>
    </row>
  </sheetData>
  <sheetProtection sheet="1" objects="1" scenarios="1" selectLockedCells="1"/>
  <mergeCells count="418">
    <mergeCell ref="AG2:AH2"/>
    <mergeCell ref="AJ2:AK2"/>
    <mergeCell ref="AG4:AG5"/>
    <mergeCell ref="AH4:AH5"/>
    <mergeCell ref="AJ4:AJ5"/>
    <mergeCell ref="AK4:AK5"/>
    <mergeCell ref="AM4:AM5"/>
    <mergeCell ref="AN4:AN5"/>
    <mergeCell ref="X63:Y63"/>
    <mergeCell ref="X56:Y56"/>
    <mergeCell ref="X57:Y57"/>
    <mergeCell ref="X58:Y58"/>
    <mergeCell ref="X59:Y59"/>
    <mergeCell ref="AE16:AE18"/>
    <mergeCell ref="AE19:AE20"/>
    <mergeCell ref="AA9:AE11"/>
    <mergeCell ref="X40:Y40"/>
    <mergeCell ref="X41:Y41"/>
    <mergeCell ref="X42:Y42"/>
    <mergeCell ref="X43:Y43"/>
    <mergeCell ref="X48:Y48"/>
    <mergeCell ref="X49:Y49"/>
    <mergeCell ref="X50:Y50"/>
    <mergeCell ref="X51:Y51"/>
    <mergeCell ref="X44:Y44"/>
    <mergeCell ref="X45:Y45"/>
    <mergeCell ref="X64:Y64"/>
    <mergeCell ref="X52:Y52"/>
    <mergeCell ref="X53:Y53"/>
    <mergeCell ref="X54:Y54"/>
    <mergeCell ref="X55:Y55"/>
    <mergeCell ref="T62:U62"/>
    <mergeCell ref="T63:U63"/>
    <mergeCell ref="T64:U64"/>
    <mergeCell ref="T65:U65"/>
    <mergeCell ref="T58:U58"/>
    <mergeCell ref="T59:U59"/>
    <mergeCell ref="T60:U60"/>
    <mergeCell ref="T61:U61"/>
    <mergeCell ref="T56:U56"/>
    <mergeCell ref="T57:U57"/>
    <mergeCell ref="X46:Y46"/>
    <mergeCell ref="X47:Y47"/>
    <mergeCell ref="X65:Y65"/>
    <mergeCell ref="X60:Y60"/>
    <mergeCell ref="X61:Y61"/>
    <mergeCell ref="X62:Y62"/>
    <mergeCell ref="P65:Q65"/>
    <mergeCell ref="T35:U35"/>
    <mergeCell ref="T36:U36"/>
    <mergeCell ref="T37:U37"/>
    <mergeCell ref="T38:U38"/>
    <mergeCell ref="T39:U39"/>
    <mergeCell ref="T40:U40"/>
    <mergeCell ref="T41:U41"/>
    <mergeCell ref="T46:U46"/>
    <mergeCell ref="T47:U47"/>
    <mergeCell ref="T48:U48"/>
    <mergeCell ref="T49:U49"/>
    <mergeCell ref="T42:U42"/>
    <mergeCell ref="T43:U43"/>
    <mergeCell ref="T44:U44"/>
    <mergeCell ref="T45:U45"/>
    <mergeCell ref="T54:U54"/>
    <mergeCell ref="T55:U55"/>
    <mergeCell ref="T50:U50"/>
    <mergeCell ref="T51:U51"/>
    <mergeCell ref="T52:U52"/>
    <mergeCell ref="T53:U53"/>
    <mergeCell ref="P60:Q60"/>
    <mergeCell ref="P61:Q61"/>
    <mergeCell ref="P62:Q62"/>
    <mergeCell ref="P55:Q55"/>
    <mergeCell ref="P56:Q56"/>
    <mergeCell ref="P57:Q57"/>
    <mergeCell ref="P58:Q58"/>
    <mergeCell ref="P63:Q63"/>
    <mergeCell ref="P64:Q64"/>
    <mergeCell ref="P51:Q51"/>
    <mergeCell ref="P52:Q52"/>
    <mergeCell ref="P53:Q53"/>
    <mergeCell ref="P54:Q54"/>
    <mergeCell ref="P47:Q47"/>
    <mergeCell ref="P48:Q48"/>
    <mergeCell ref="P49:Q49"/>
    <mergeCell ref="P50:Q50"/>
    <mergeCell ref="P59:Q59"/>
    <mergeCell ref="L58:M58"/>
    <mergeCell ref="L51:M51"/>
    <mergeCell ref="L52:M52"/>
    <mergeCell ref="L53:M53"/>
    <mergeCell ref="L54:M54"/>
    <mergeCell ref="L65:M65"/>
    <mergeCell ref="P36:Q36"/>
    <mergeCell ref="P37:Q37"/>
    <mergeCell ref="P38:Q38"/>
    <mergeCell ref="P39:Q39"/>
    <mergeCell ref="P40:Q40"/>
    <mergeCell ref="P41:Q41"/>
    <mergeCell ref="P42:Q42"/>
    <mergeCell ref="L59:M59"/>
    <mergeCell ref="L60:M60"/>
    <mergeCell ref="P43:Q43"/>
    <mergeCell ref="P44:Q44"/>
    <mergeCell ref="P45:Q45"/>
    <mergeCell ref="P46:Q46"/>
    <mergeCell ref="L63:M63"/>
    <mergeCell ref="L64:M64"/>
    <mergeCell ref="L61:M61"/>
    <mergeCell ref="L62:M62"/>
    <mergeCell ref="L55:M55"/>
    <mergeCell ref="L47:M47"/>
    <mergeCell ref="L48:M48"/>
    <mergeCell ref="L49:M49"/>
    <mergeCell ref="L50:M50"/>
    <mergeCell ref="L43:M43"/>
    <mergeCell ref="L44:M44"/>
    <mergeCell ref="L45:M45"/>
    <mergeCell ref="L46:M46"/>
    <mergeCell ref="L57:M57"/>
    <mergeCell ref="L56:M56"/>
    <mergeCell ref="D65:E65"/>
    <mergeCell ref="H35:I35"/>
    <mergeCell ref="H36:I36"/>
    <mergeCell ref="H37:I37"/>
    <mergeCell ref="H38:I38"/>
    <mergeCell ref="H39:I39"/>
    <mergeCell ref="H52:I52"/>
    <mergeCell ref="H53:I53"/>
    <mergeCell ref="H54:I54"/>
    <mergeCell ref="H55:I55"/>
    <mergeCell ref="H48:I48"/>
    <mergeCell ref="H49:I49"/>
    <mergeCell ref="H50:I50"/>
    <mergeCell ref="H51:I51"/>
    <mergeCell ref="H60:I60"/>
    <mergeCell ref="H61:I61"/>
    <mergeCell ref="H62:I62"/>
    <mergeCell ref="H63:I63"/>
    <mergeCell ref="H56:I56"/>
    <mergeCell ref="H57:I57"/>
    <mergeCell ref="H58:I58"/>
    <mergeCell ref="H59:I59"/>
    <mergeCell ref="H64:I64"/>
    <mergeCell ref="H65:I65"/>
    <mergeCell ref="H43:I43"/>
    <mergeCell ref="D61:E61"/>
    <mergeCell ref="D62:E62"/>
    <mergeCell ref="D53:E53"/>
    <mergeCell ref="D54:E54"/>
    <mergeCell ref="D55:E55"/>
    <mergeCell ref="D56:E56"/>
    <mergeCell ref="H44:I44"/>
    <mergeCell ref="H45:I45"/>
    <mergeCell ref="H46:I46"/>
    <mergeCell ref="H47:I47"/>
    <mergeCell ref="D52:E52"/>
    <mergeCell ref="D45:E45"/>
    <mergeCell ref="D46:E46"/>
    <mergeCell ref="D47:E47"/>
    <mergeCell ref="D48:E48"/>
    <mergeCell ref="D63:E63"/>
    <mergeCell ref="D64:E64"/>
    <mergeCell ref="D57:E57"/>
    <mergeCell ref="D58:E58"/>
    <mergeCell ref="D59:E59"/>
    <mergeCell ref="D60:E60"/>
    <mergeCell ref="D43:E43"/>
    <mergeCell ref="D44:E44"/>
    <mergeCell ref="D37:E37"/>
    <mergeCell ref="D38:E38"/>
    <mergeCell ref="D39:E39"/>
    <mergeCell ref="D40:E40"/>
    <mergeCell ref="D49:E49"/>
    <mergeCell ref="D50:E50"/>
    <mergeCell ref="D51:E51"/>
    <mergeCell ref="D36:E36"/>
    <mergeCell ref="J34:M34"/>
    <mergeCell ref="X32:Y32"/>
    <mergeCell ref="D35:E35"/>
    <mergeCell ref="P35:Q35"/>
    <mergeCell ref="T31:U31"/>
    <mergeCell ref="T32:U32"/>
    <mergeCell ref="D41:E41"/>
    <mergeCell ref="D42:E42"/>
    <mergeCell ref="H40:I40"/>
    <mergeCell ref="H41:I41"/>
    <mergeCell ref="H42:I42"/>
    <mergeCell ref="L35:M35"/>
    <mergeCell ref="L36:M36"/>
    <mergeCell ref="L37:M37"/>
    <mergeCell ref="L38:M38"/>
    <mergeCell ref="L39:M39"/>
    <mergeCell ref="L40:M40"/>
    <mergeCell ref="L41:M41"/>
    <mergeCell ref="L42:M42"/>
    <mergeCell ref="X36:Y36"/>
    <mergeCell ref="X37:Y37"/>
    <mergeCell ref="X38:Y38"/>
    <mergeCell ref="X39:Y39"/>
    <mergeCell ref="X19:Y19"/>
    <mergeCell ref="X24:Y24"/>
    <mergeCell ref="X25:Y25"/>
    <mergeCell ref="X35:Y35"/>
    <mergeCell ref="H31:I31"/>
    <mergeCell ref="H32:I32"/>
    <mergeCell ref="R34:U34"/>
    <mergeCell ref="B34:E34"/>
    <mergeCell ref="X28:Y28"/>
    <mergeCell ref="X29:Y29"/>
    <mergeCell ref="X30:Y30"/>
    <mergeCell ref="X31:Y31"/>
    <mergeCell ref="T30:U30"/>
    <mergeCell ref="L30:M30"/>
    <mergeCell ref="L31:M31"/>
    <mergeCell ref="L32:M32"/>
    <mergeCell ref="L29:M29"/>
    <mergeCell ref="T28:U28"/>
    <mergeCell ref="T29:U29"/>
    <mergeCell ref="X27:Y27"/>
    <mergeCell ref="X20:Y20"/>
    <mergeCell ref="X21:Y21"/>
    <mergeCell ref="X22:Y22"/>
    <mergeCell ref="X23:Y23"/>
    <mergeCell ref="T26:U26"/>
    <mergeCell ref="T27:U27"/>
    <mergeCell ref="P32:Q32"/>
    <mergeCell ref="P30:Q30"/>
    <mergeCell ref="P31:Q31"/>
    <mergeCell ref="P28:Q28"/>
    <mergeCell ref="P29:Q29"/>
    <mergeCell ref="T22:U22"/>
    <mergeCell ref="T23:U23"/>
    <mergeCell ref="T24:U24"/>
    <mergeCell ref="T25:U25"/>
    <mergeCell ref="P24:Q24"/>
    <mergeCell ref="P25:Q25"/>
    <mergeCell ref="T20:U20"/>
    <mergeCell ref="T21:U21"/>
    <mergeCell ref="T14:U14"/>
    <mergeCell ref="P8:Q8"/>
    <mergeCell ref="P14:Q14"/>
    <mergeCell ref="P15:Q15"/>
    <mergeCell ref="P16:Q16"/>
    <mergeCell ref="P17:Q17"/>
    <mergeCell ref="X26:Y26"/>
    <mergeCell ref="T18:U18"/>
    <mergeCell ref="X8:Y8"/>
    <mergeCell ref="X9:Y9"/>
    <mergeCell ref="X11:Y11"/>
    <mergeCell ref="X12:Y12"/>
    <mergeCell ref="X13:Y13"/>
    <mergeCell ref="X14:Y14"/>
    <mergeCell ref="X16:Y16"/>
    <mergeCell ref="X17:Y17"/>
    <mergeCell ref="X18:Y18"/>
    <mergeCell ref="X10:Y10"/>
    <mergeCell ref="X15:Y15"/>
    <mergeCell ref="T15:U15"/>
    <mergeCell ref="T16:U16"/>
    <mergeCell ref="T17:U17"/>
    <mergeCell ref="L27:M27"/>
    <mergeCell ref="L28:M28"/>
    <mergeCell ref="L16:M16"/>
    <mergeCell ref="L26:M26"/>
    <mergeCell ref="L18:M18"/>
    <mergeCell ref="L19:M19"/>
    <mergeCell ref="L20:M20"/>
    <mergeCell ref="L21:M21"/>
    <mergeCell ref="T3:U3"/>
    <mergeCell ref="T4:U4"/>
    <mergeCell ref="T5:U5"/>
    <mergeCell ref="T6:U6"/>
    <mergeCell ref="T7:U7"/>
    <mergeCell ref="T8:U8"/>
    <mergeCell ref="T9:U9"/>
    <mergeCell ref="P26:Q26"/>
    <mergeCell ref="P27:Q27"/>
    <mergeCell ref="T10:U10"/>
    <mergeCell ref="T11:U11"/>
    <mergeCell ref="T12:U12"/>
    <mergeCell ref="T13:U13"/>
    <mergeCell ref="P22:Q22"/>
    <mergeCell ref="P23:Q23"/>
    <mergeCell ref="T19:U19"/>
    <mergeCell ref="P18:Q18"/>
    <mergeCell ref="P19:Q19"/>
    <mergeCell ref="P20:Q20"/>
    <mergeCell ref="P21:Q21"/>
    <mergeCell ref="H19:I19"/>
    <mergeCell ref="H25:I25"/>
    <mergeCell ref="L22:M22"/>
    <mergeCell ref="L23:M23"/>
    <mergeCell ref="L24:M24"/>
    <mergeCell ref="L25:M25"/>
    <mergeCell ref="H20:I20"/>
    <mergeCell ref="H21:I21"/>
    <mergeCell ref="L13:M13"/>
    <mergeCell ref="L17:M17"/>
    <mergeCell ref="L8:M8"/>
    <mergeCell ref="H8:I8"/>
    <mergeCell ref="L14:M14"/>
    <mergeCell ref="L15:M15"/>
    <mergeCell ref="P9:Q9"/>
    <mergeCell ref="P10:Q10"/>
    <mergeCell ref="P11:Q11"/>
    <mergeCell ref="P12:Q12"/>
    <mergeCell ref="P13:Q13"/>
    <mergeCell ref="R1:U1"/>
    <mergeCell ref="V1:Y1"/>
    <mergeCell ref="T2:U2"/>
    <mergeCell ref="P2:Q2"/>
    <mergeCell ref="X2:Y2"/>
    <mergeCell ref="D7:E7"/>
    <mergeCell ref="H3:I3"/>
    <mergeCell ref="H4:I4"/>
    <mergeCell ref="L6:M6"/>
    <mergeCell ref="P7:Q7"/>
    <mergeCell ref="P3:Q3"/>
    <mergeCell ref="P4:Q4"/>
    <mergeCell ref="P5:Q5"/>
    <mergeCell ref="X3:Y3"/>
    <mergeCell ref="X4:Y4"/>
    <mergeCell ref="X5:Y5"/>
    <mergeCell ref="X6:Y6"/>
    <mergeCell ref="X7:Y7"/>
    <mergeCell ref="P6:Q6"/>
    <mergeCell ref="L2:M2"/>
    <mergeCell ref="L3:M3"/>
    <mergeCell ref="L4:M4"/>
    <mergeCell ref="L5:M5"/>
    <mergeCell ref="A60:A65"/>
    <mergeCell ref="A57:A59"/>
    <mergeCell ref="F1:I1"/>
    <mergeCell ref="D8:E8"/>
    <mergeCell ref="A24:A26"/>
    <mergeCell ref="D9:E9"/>
    <mergeCell ref="D17:E17"/>
    <mergeCell ref="D18:E18"/>
    <mergeCell ref="D19:E19"/>
    <mergeCell ref="D16:E16"/>
    <mergeCell ref="D14:E14"/>
    <mergeCell ref="D15:E15"/>
    <mergeCell ref="D13:E13"/>
    <mergeCell ref="H30:I30"/>
    <mergeCell ref="H28:I28"/>
    <mergeCell ref="H29:I29"/>
    <mergeCell ref="H26:I26"/>
    <mergeCell ref="H27:I27"/>
    <mergeCell ref="H24:I24"/>
    <mergeCell ref="H23:I23"/>
    <mergeCell ref="H9:I9"/>
    <mergeCell ref="H10:I10"/>
    <mergeCell ref="H11:I11"/>
    <mergeCell ref="H22:I22"/>
    <mergeCell ref="D20:E20"/>
    <mergeCell ref="D30:E30"/>
    <mergeCell ref="D21:E21"/>
    <mergeCell ref="D22:E22"/>
    <mergeCell ref="D23:E23"/>
    <mergeCell ref="N34:Q34"/>
    <mergeCell ref="H5:I5"/>
    <mergeCell ref="H6:I6"/>
    <mergeCell ref="B1:E1"/>
    <mergeCell ref="D2:E2"/>
    <mergeCell ref="H2:I2"/>
    <mergeCell ref="D24:E24"/>
    <mergeCell ref="N1:Q1"/>
    <mergeCell ref="L7:M7"/>
    <mergeCell ref="D31:E31"/>
    <mergeCell ref="L9:M9"/>
    <mergeCell ref="L10:M10"/>
    <mergeCell ref="L11:M11"/>
    <mergeCell ref="L12:M12"/>
    <mergeCell ref="H14:I14"/>
    <mergeCell ref="H15:I15"/>
    <mergeCell ref="H16:I16"/>
    <mergeCell ref="H17:I17"/>
    <mergeCell ref="H18:I18"/>
    <mergeCell ref="A1:A4"/>
    <mergeCell ref="A34:A37"/>
    <mergeCell ref="V34:Y34"/>
    <mergeCell ref="A20:A23"/>
    <mergeCell ref="A53:A56"/>
    <mergeCell ref="A27:A32"/>
    <mergeCell ref="D32:E32"/>
    <mergeCell ref="D26:E26"/>
    <mergeCell ref="D27:E27"/>
    <mergeCell ref="D28:E28"/>
    <mergeCell ref="F34:I34"/>
    <mergeCell ref="J1:M1"/>
    <mergeCell ref="D3:E3"/>
    <mergeCell ref="D4:E4"/>
    <mergeCell ref="D5:E5"/>
    <mergeCell ref="D6:E6"/>
    <mergeCell ref="D25:E25"/>
    <mergeCell ref="D29:E29"/>
    <mergeCell ref="H12:I12"/>
    <mergeCell ref="H13:I13"/>
    <mergeCell ref="H7:I7"/>
    <mergeCell ref="D10:E10"/>
    <mergeCell ref="D11:E11"/>
    <mergeCell ref="D12:E12"/>
    <mergeCell ref="AA28:AE30"/>
    <mergeCell ref="AB22:AD22"/>
    <mergeCell ref="AB23:AD23"/>
    <mergeCell ref="AB24:AD24"/>
    <mergeCell ref="AB25:AD25"/>
    <mergeCell ref="AB26:AD26"/>
    <mergeCell ref="AA13:AE15"/>
    <mergeCell ref="AE21:AE22"/>
    <mergeCell ref="AE23:AE24"/>
    <mergeCell ref="AB16:AD16"/>
    <mergeCell ref="AB17:AD17"/>
    <mergeCell ref="AB18:AD18"/>
    <mergeCell ref="AB19:AD19"/>
    <mergeCell ref="AB20:AD20"/>
    <mergeCell ref="AB21:AD21"/>
  </mergeCells>
  <phoneticPr fontId="4" type="noConversion"/>
  <printOptions horizontalCentered="1"/>
  <pageMargins left="0" right="0" top="0.19685039370078741" bottom="0.19685039370078741" header="0" footer="0"/>
  <pageSetup paperSize="9" orientation="landscape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IndsætUgedage">
                <anchor moveWithCells="1" sizeWithCells="1">
                  <from>
                    <xdr:col>26</xdr:col>
                    <xdr:colOff>0</xdr:colOff>
                    <xdr:row>1</xdr:row>
                    <xdr:rowOff>9525</xdr:rowOff>
                  </from>
                  <to>
                    <xdr:col>27</xdr:col>
                    <xdr:colOff>542925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RedigerFont">
                <anchor moveWithCells="1" sizeWithCells="1">
                  <from>
                    <xdr:col>28</xdr:col>
                    <xdr:colOff>152400</xdr:colOff>
                    <xdr:row>4</xdr:row>
                    <xdr:rowOff>9525</xdr:rowOff>
                  </from>
                  <to>
                    <xdr:col>30</xdr:col>
                    <xdr:colOff>371475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Button 4">
              <controlPr defaultSize="0" print="0" autoFill="0" autoPict="0" macro="[0]!BetingetFormatering">
                <anchor moveWithCells="1" sizeWithCells="1">
                  <from>
                    <xdr:col>32</xdr:col>
                    <xdr:colOff>0</xdr:colOff>
                    <xdr:row>1</xdr:row>
                    <xdr:rowOff>19050</xdr:rowOff>
                  </from>
                  <to>
                    <xdr:col>38</xdr:col>
                    <xdr:colOff>228600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Button 5">
              <controlPr defaultSize="0" print="0" autoFill="0" autoPict="0" macro="[0]!Fra_A4_Til_A5">
                <anchor moveWithCells="1" sizeWithCells="1">
                  <from>
                    <xdr:col>26</xdr:col>
                    <xdr:colOff>9525</xdr:colOff>
                    <xdr:row>4</xdr:row>
                    <xdr:rowOff>9525</xdr:rowOff>
                  </from>
                  <to>
                    <xdr:col>27</xdr:col>
                    <xdr:colOff>552450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Button 6">
              <controlPr defaultSize="0" print="0" autoFill="0" autoPict="0" macro="[0]!IndsætBegivenheder">
                <anchor moveWithCells="1" sizeWithCells="1">
                  <from>
                    <xdr:col>28</xdr:col>
                    <xdr:colOff>133350</xdr:colOff>
                    <xdr:row>1</xdr:row>
                    <xdr:rowOff>19050</xdr:rowOff>
                  </from>
                  <to>
                    <xdr:col>30</xdr:col>
                    <xdr:colOff>352425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Button 7">
              <controlPr defaultSize="0" print="0" autoFill="0" autoPict="0" macro="[0]!RydIndhold">
                <anchor moveWithCells="1" sizeWithCells="1">
                  <from>
                    <xdr:col>26</xdr:col>
                    <xdr:colOff>9525</xdr:colOff>
                    <xdr:row>2</xdr:row>
                    <xdr:rowOff>114300</xdr:rowOff>
                  </from>
                  <to>
                    <xdr:col>27</xdr:col>
                    <xdr:colOff>552450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Button 8">
              <controlPr defaultSize="0" print="0" autoFill="0" autoPict="0" macro="[0]!Fra_A3_Til_A4">
                <anchor moveWithCells="1" sizeWithCells="1">
                  <from>
                    <xdr:col>26</xdr:col>
                    <xdr:colOff>9525</xdr:colOff>
                    <xdr:row>5</xdr:row>
                    <xdr:rowOff>133350</xdr:rowOff>
                  </from>
                  <to>
                    <xdr:col>27</xdr:col>
                    <xdr:colOff>552450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Button 9">
              <controlPr defaultSize="0" print="0" autoFill="0" autoPict="0" macro="[0]!OpdaterJustering">
                <anchor moveWithCells="1" sizeWithCells="1">
                  <from>
                    <xdr:col>28</xdr:col>
                    <xdr:colOff>142875</xdr:colOff>
                    <xdr:row>2</xdr:row>
                    <xdr:rowOff>114300</xdr:rowOff>
                  </from>
                  <to>
                    <xdr:col>30</xdr:col>
                    <xdr:colOff>361950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Button 10">
              <controlPr defaultSize="0" print="0" autoFill="0" autoPict="0" macro="[0]!Grundformatering">
                <anchor moveWithCells="1" sizeWithCells="1">
                  <from>
                    <xdr:col>28</xdr:col>
                    <xdr:colOff>161925</xdr:colOff>
                    <xdr:row>5</xdr:row>
                    <xdr:rowOff>142875</xdr:rowOff>
                  </from>
                  <to>
                    <xdr:col>30</xdr:col>
                    <xdr:colOff>381000</xdr:colOff>
                    <xdr:row>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M38"/>
  <sheetViews>
    <sheetView workbookViewId="0">
      <selection activeCell="D2" sqref="D2:E2"/>
    </sheetView>
  </sheetViews>
  <sheetFormatPr defaultRowHeight="12.75" x14ac:dyDescent="0.2"/>
  <cols>
    <col min="1" max="1" width="25.7109375" customWidth="1"/>
    <col min="2" max="2" width="18" customWidth="1"/>
    <col min="3" max="3" width="2" customWidth="1"/>
    <col min="5" max="5" width="9.140625" customWidth="1"/>
    <col min="9" max="9" width="14.140625" customWidth="1"/>
    <col min="11" max="11" width="13.42578125" bestFit="1" customWidth="1"/>
    <col min="12" max="12" width="15" customWidth="1"/>
    <col min="16" max="17" width="9.140625" customWidth="1"/>
    <col min="26" max="27" width="9.140625" customWidth="1"/>
  </cols>
  <sheetData>
    <row r="1" spans="1:10" ht="20.25" x14ac:dyDescent="0.3">
      <c r="A1" s="78" t="s">
        <v>11</v>
      </c>
      <c r="B1" s="78">
        <f>IF(Kalender!A1="",2000,LEFT(Kalender!A1,4))</f>
        <v>2000</v>
      </c>
      <c r="D1" s="79" t="s">
        <v>12</v>
      </c>
      <c r="E1" s="79" t="s">
        <v>46</v>
      </c>
      <c r="F1" s="79" t="s">
        <v>47</v>
      </c>
      <c r="G1" s="79" t="s">
        <v>56</v>
      </c>
      <c r="H1" t="s">
        <v>13</v>
      </c>
      <c r="I1" t="s">
        <v>11</v>
      </c>
      <c r="J1" s="80">
        <f>B1</f>
        <v>2000</v>
      </c>
    </row>
    <row r="2" spans="1:10" ht="18" customHeight="1" x14ac:dyDescent="0.2">
      <c r="A2" s="81" t="s">
        <v>14</v>
      </c>
      <c r="B2" s="82">
        <f>DATE(B1,1,1)</f>
        <v>36526</v>
      </c>
      <c r="D2" t="s">
        <v>15</v>
      </c>
      <c r="E2">
        <f>DAY(B2)</f>
        <v>1</v>
      </c>
      <c r="F2">
        <f>MONTH(B2)</f>
        <v>1</v>
      </c>
      <c r="G2">
        <f>YEAR(B2)</f>
        <v>2000</v>
      </c>
      <c r="H2" t="s">
        <v>16</v>
      </c>
      <c r="I2" t="s">
        <v>17</v>
      </c>
      <c r="J2">
        <f>MOD(År_01,19)</f>
        <v>5</v>
      </c>
    </row>
    <row r="3" spans="1:10" ht="18" customHeight="1" x14ac:dyDescent="0.2">
      <c r="A3" s="81" t="s">
        <v>18</v>
      </c>
      <c r="B3" s="82">
        <f>L22</f>
        <v>36636</v>
      </c>
      <c r="D3" t="s">
        <v>19</v>
      </c>
      <c r="E3">
        <f t="shared" ref="E3:E15" si="0">DAY(B3)</f>
        <v>20</v>
      </c>
      <c r="F3">
        <f t="shared" ref="F3:F15" si="1">MONTH(B3)</f>
        <v>4</v>
      </c>
      <c r="G3">
        <f t="shared" ref="G3:G15" si="2">YEAR(B3)</f>
        <v>2000</v>
      </c>
      <c r="H3" t="s">
        <v>20</v>
      </c>
      <c r="I3" t="s">
        <v>21</v>
      </c>
      <c r="J3">
        <f>INT(År_01/100)</f>
        <v>20</v>
      </c>
    </row>
    <row r="4" spans="1:10" ht="18" customHeight="1" x14ac:dyDescent="0.2">
      <c r="A4" s="81" t="s">
        <v>22</v>
      </c>
      <c r="B4" s="82">
        <f>L23</f>
        <v>36637</v>
      </c>
      <c r="D4" t="s">
        <v>19</v>
      </c>
      <c r="E4">
        <f t="shared" si="0"/>
        <v>21</v>
      </c>
      <c r="F4">
        <f t="shared" si="1"/>
        <v>4</v>
      </c>
      <c r="G4">
        <f t="shared" si="2"/>
        <v>2000</v>
      </c>
      <c r="H4" t="s">
        <v>23</v>
      </c>
      <c r="I4" t="s">
        <v>17</v>
      </c>
      <c r="J4">
        <f>MOD(År_01,100)</f>
        <v>0</v>
      </c>
    </row>
    <row r="5" spans="1:10" ht="18" customHeight="1" x14ac:dyDescent="0.2">
      <c r="A5" s="81" t="s">
        <v>24</v>
      </c>
      <c r="B5" s="82">
        <f>L24</f>
        <v>36639</v>
      </c>
      <c r="D5" t="s">
        <v>19</v>
      </c>
      <c r="E5">
        <f t="shared" si="0"/>
        <v>23</v>
      </c>
      <c r="F5">
        <f t="shared" si="1"/>
        <v>4</v>
      </c>
      <c r="G5">
        <f t="shared" si="2"/>
        <v>2000</v>
      </c>
      <c r="H5" t="s">
        <v>25</v>
      </c>
      <c r="I5" t="s">
        <v>21</v>
      </c>
      <c r="J5">
        <f>INT(J3/4)</f>
        <v>5</v>
      </c>
    </row>
    <row r="6" spans="1:10" ht="18" customHeight="1" x14ac:dyDescent="0.2">
      <c r="A6" s="81" t="s">
        <v>26</v>
      </c>
      <c r="B6" s="82">
        <f>L25</f>
        <v>36640</v>
      </c>
      <c r="D6" t="s">
        <v>19</v>
      </c>
      <c r="E6">
        <f t="shared" si="0"/>
        <v>24</v>
      </c>
      <c r="F6">
        <f t="shared" si="1"/>
        <v>4</v>
      </c>
      <c r="G6">
        <f t="shared" si="2"/>
        <v>2000</v>
      </c>
      <c r="H6" t="s">
        <v>27</v>
      </c>
      <c r="I6" t="s">
        <v>17</v>
      </c>
      <c r="J6">
        <f>MOD(J3,4)</f>
        <v>0</v>
      </c>
    </row>
    <row r="7" spans="1:10" ht="18" customHeight="1" x14ac:dyDescent="0.2">
      <c r="A7" s="81" t="s">
        <v>28</v>
      </c>
      <c r="B7" s="82">
        <f>L29</f>
        <v>36665</v>
      </c>
      <c r="D7" t="s">
        <v>19</v>
      </c>
      <c r="E7">
        <f t="shared" si="0"/>
        <v>19</v>
      </c>
      <c r="F7">
        <f t="shared" si="1"/>
        <v>5</v>
      </c>
      <c r="G7">
        <f t="shared" si="2"/>
        <v>2000</v>
      </c>
      <c r="H7" t="s">
        <v>29</v>
      </c>
      <c r="I7" t="s">
        <v>21</v>
      </c>
      <c r="J7">
        <f>INT((J3+8)/25)</f>
        <v>1</v>
      </c>
    </row>
    <row r="8" spans="1:10" ht="18" customHeight="1" x14ac:dyDescent="0.2">
      <c r="A8" s="81" t="s">
        <v>57</v>
      </c>
      <c r="B8" s="82">
        <f>L32</f>
        <v>36678</v>
      </c>
      <c r="D8" t="s">
        <v>19</v>
      </c>
      <c r="E8">
        <f t="shared" si="0"/>
        <v>1</v>
      </c>
      <c r="F8">
        <f t="shared" si="1"/>
        <v>6</v>
      </c>
      <c r="G8">
        <f t="shared" si="2"/>
        <v>2000</v>
      </c>
      <c r="H8" t="s">
        <v>31</v>
      </c>
      <c r="I8" t="s">
        <v>21</v>
      </c>
      <c r="J8">
        <f>INT((J3-J7+1)/3)</f>
        <v>6</v>
      </c>
    </row>
    <row r="9" spans="1:10" ht="18" customHeight="1" x14ac:dyDescent="0.2">
      <c r="A9" s="81" t="s">
        <v>32</v>
      </c>
      <c r="B9" s="82">
        <f>L34</f>
        <v>36688</v>
      </c>
      <c r="D9" t="s">
        <v>19</v>
      </c>
      <c r="E9">
        <f t="shared" si="0"/>
        <v>11</v>
      </c>
      <c r="F9">
        <f t="shared" si="1"/>
        <v>6</v>
      </c>
      <c r="G9">
        <f t="shared" si="2"/>
        <v>2000</v>
      </c>
      <c r="H9" t="s">
        <v>33</v>
      </c>
      <c r="I9" t="s">
        <v>21</v>
      </c>
      <c r="J9">
        <f>MOD(19*J2+J3-J5-J8+15,30)</f>
        <v>29</v>
      </c>
    </row>
    <row r="10" spans="1:10" ht="18" customHeight="1" x14ac:dyDescent="0.2">
      <c r="A10" s="81" t="s">
        <v>34</v>
      </c>
      <c r="B10" s="82">
        <f>L35</f>
        <v>36689</v>
      </c>
      <c r="D10" t="s">
        <v>19</v>
      </c>
      <c r="E10">
        <f t="shared" si="0"/>
        <v>12</v>
      </c>
      <c r="F10">
        <f t="shared" si="1"/>
        <v>6</v>
      </c>
      <c r="G10">
        <f t="shared" si="2"/>
        <v>2000</v>
      </c>
      <c r="H10" t="s">
        <v>35</v>
      </c>
      <c r="I10" t="s">
        <v>21</v>
      </c>
      <c r="J10">
        <f>INT(J4/4)</f>
        <v>0</v>
      </c>
    </row>
    <row r="11" spans="1:10" ht="18" customHeight="1" x14ac:dyDescent="0.2">
      <c r="A11" s="81" t="s">
        <v>36</v>
      </c>
      <c r="B11" s="82">
        <f>DATE(B1,6,5)</f>
        <v>36682</v>
      </c>
      <c r="D11" t="s">
        <v>15</v>
      </c>
      <c r="E11">
        <f t="shared" si="0"/>
        <v>5</v>
      </c>
      <c r="F11">
        <f t="shared" si="1"/>
        <v>6</v>
      </c>
      <c r="G11">
        <f t="shared" si="2"/>
        <v>2000</v>
      </c>
      <c r="H11" t="s">
        <v>37</v>
      </c>
      <c r="I11" t="s">
        <v>17</v>
      </c>
      <c r="J11">
        <f>MOD(J4,4)</f>
        <v>0</v>
      </c>
    </row>
    <row r="12" spans="1:10" ht="18" customHeight="1" x14ac:dyDescent="0.2">
      <c r="A12" s="81" t="s">
        <v>58</v>
      </c>
      <c r="B12" s="82">
        <f>DATE(B1,12,24)</f>
        <v>36884</v>
      </c>
      <c r="D12" t="s">
        <v>15</v>
      </c>
      <c r="E12">
        <f t="shared" si="0"/>
        <v>24</v>
      </c>
      <c r="F12">
        <f t="shared" si="1"/>
        <v>12</v>
      </c>
      <c r="G12">
        <f t="shared" si="2"/>
        <v>2000</v>
      </c>
      <c r="H12" t="s">
        <v>38</v>
      </c>
      <c r="I12" t="s">
        <v>17</v>
      </c>
      <c r="J12">
        <f>MOD(32+2*J6+2*J10-J9-J11,7)</f>
        <v>3</v>
      </c>
    </row>
    <row r="13" spans="1:10" ht="18" customHeight="1" x14ac:dyDescent="0.2">
      <c r="A13" s="81" t="s">
        <v>39</v>
      </c>
      <c r="B13" s="82">
        <f>B12+1</f>
        <v>36885</v>
      </c>
      <c r="D13" t="s">
        <v>15</v>
      </c>
      <c r="E13">
        <f t="shared" si="0"/>
        <v>25</v>
      </c>
      <c r="F13">
        <f t="shared" si="1"/>
        <v>12</v>
      </c>
      <c r="G13">
        <f t="shared" si="2"/>
        <v>2000</v>
      </c>
      <c r="H13" t="s">
        <v>40</v>
      </c>
      <c r="I13" t="s">
        <v>21</v>
      </c>
      <c r="J13">
        <f>INT((J2+11*J9+22*J12)/451)</f>
        <v>0</v>
      </c>
    </row>
    <row r="14" spans="1:10" ht="18" customHeight="1" x14ac:dyDescent="0.2">
      <c r="A14" s="81" t="s">
        <v>41</v>
      </c>
      <c r="B14" s="82">
        <f>B12+2</f>
        <v>36886</v>
      </c>
      <c r="D14" t="s">
        <v>15</v>
      </c>
      <c r="E14">
        <f t="shared" si="0"/>
        <v>26</v>
      </c>
      <c r="F14">
        <f t="shared" si="1"/>
        <v>12</v>
      </c>
      <c r="G14">
        <f t="shared" si="2"/>
        <v>2000</v>
      </c>
      <c r="H14" t="s">
        <v>42</v>
      </c>
      <c r="I14" t="s">
        <v>21</v>
      </c>
      <c r="J14">
        <f>INT((J9+J12-7*J13+114)/31)</f>
        <v>4</v>
      </c>
    </row>
    <row r="15" spans="1:10" ht="18" customHeight="1" x14ac:dyDescent="0.2">
      <c r="A15" s="81" t="s">
        <v>59</v>
      </c>
      <c r="B15" s="82">
        <f>DATE(B1,12,31)</f>
        <v>36891</v>
      </c>
      <c r="D15" t="s">
        <v>15</v>
      </c>
      <c r="E15">
        <f t="shared" si="0"/>
        <v>31</v>
      </c>
      <c r="F15">
        <f t="shared" si="1"/>
        <v>12</v>
      </c>
      <c r="G15">
        <f t="shared" si="2"/>
        <v>2000</v>
      </c>
      <c r="H15" t="s">
        <v>43</v>
      </c>
      <c r="I15" t="s">
        <v>17</v>
      </c>
      <c r="J15">
        <f>MOD(J9+J12-7*J13+114,31)</f>
        <v>22</v>
      </c>
    </row>
    <row r="16" spans="1:10" x14ac:dyDescent="0.2">
      <c r="H16" t="s">
        <v>44</v>
      </c>
      <c r="I16" t="s">
        <v>45</v>
      </c>
      <c r="J16">
        <f>(J14-3)*31+J15-20</f>
        <v>33</v>
      </c>
    </row>
    <row r="18" spans="9:13" x14ac:dyDescent="0.2">
      <c r="I18" t="s">
        <v>46</v>
      </c>
      <c r="J18">
        <f>J15+1</f>
        <v>23</v>
      </c>
    </row>
    <row r="19" spans="9:13" x14ac:dyDescent="0.2">
      <c r="I19" t="s">
        <v>47</v>
      </c>
      <c r="J19">
        <f>J14</f>
        <v>4</v>
      </c>
    </row>
    <row r="21" spans="9:13" ht="12.75" customHeight="1" x14ac:dyDescent="0.2">
      <c r="K21" t="s">
        <v>48</v>
      </c>
      <c r="M21" t="s">
        <v>49</v>
      </c>
    </row>
    <row r="22" spans="9:13" x14ac:dyDescent="0.2">
      <c r="I22" t="s">
        <v>18</v>
      </c>
      <c r="K22" s="83">
        <f>K24-3</f>
        <v>36636</v>
      </c>
      <c r="L22" s="83">
        <f>L24-3</f>
        <v>36636</v>
      </c>
      <c r="M22">
        <v>-3</v>
      </c>
    </row>
    <row r="23" spans="9:13" x14ac:dyDescent="0.2">
      <c r="I23" t="s">
        <v>22</v>
      </c>
      <c r="K23" s="83">
        <f>K24-2</f>
        <v>36637</v>
      </c>
      <c r="L23" s="83">
        <f>L24-2</f>
        <v>36637</v>
      </c>
      <c r="M23">
        <v>-2</v>
      </c>
    </row>
    <row r="24" spans="9:13" x14ac:dyDescent="0.2">
      <c r="I24" s="80" t="s">
        <v>24</v>
      </c>
      <c r="K24" s="83">
        <f>DATE(År_01,J19,J18)</f>
        <v>36639</v>
      </c>
      <c r="L24" s="83">
        <f>DATE(År_01,J19,J18)</f>
        <v>36639</v>
      </c>
    </row>
    <row r="25" spans="9:13" x14ac:dyDescent="0.2">
      <c r="I25" t="s">
        <v>26</v>
      </c>
      <c r="K25" s="83">
        <f>K24+1</f>
        <v>36640</v>
      </c>
      <c r="L25" s="83">
        <f>L24+1</f>
        <v>36640</v>
      </c>
      <c r="M25">
        <v>1</v>
      </c>
    </row>
    <row r="26" spans="9:13" x14ac:dyDescent="0.2">
      <c r="I26" t="s">
        <v>50</v>
      </c>
      <c r="K26" s="83">
        <f>K24+7</f>
        <v>36646</v>
      </c>
    </row>
    <row r="27" spans="9:13" x14ac:dyDescent="0.2">
      <c r="I27" t="s">
        <v>51</v>
      </c>
      <c r="K27" s="83">
        <f>K26+7</f>
        <v>36653</v>
      </c>
    </row>
    <row r="28" spans="9:13" x14ac:dyDescent="0.2">
      <c r="I28" t="s">
        <v>52</v>
      </c>
      <c r="K28" s="83">
        <f>K27+7</f>
        <v>36660</v>
      </c>
    </row>
    <row r="29" spans="9:13" x14ac:dyDescent="0.2">
      <c r="I29" t="s">
        <v>28</v>
      </c>
      <c r="K29" s="83">
        <f>K28+5</f>
        <v>36665</v>
      </c>
      <c r="L29" s="83">
        <f>L24+26</f>
        <v>36665</v>
      </c>
      <c r="M29">
        <v>26</v>
      </c>
    </row>
    <row r="30" spans="9:13" ht="12.75" customHeight="1" x14ac:dyDescent="0.2">
      <c r="I30" t="s">
        <v>53</v>
      </c>
      <c r="K30" s="83">
        <f>K28+7</f>
        <v>36667</v>
      </c>
    </row>
    <row r="31" spans="9:13" x14ac:dyDescent="0.2">
      <c r="I31" t="s">
        <v>54</v>
      </c>
      <c r="K31" s="83">
        <f>K30+7</f>
        <v>36674</v>
      </c>
    </row>
    <row r="32" spans="9:13" x14ac:dyDescent="0.2">
      <c r="I32" t="s">
        <v>30</v>
      </c>
      <c r="K32" s="83">
        <f>K31+4</f>
        <v>36678</v>
      </c>
      <c r="L32" s="83">
        <f>L24+39</f>
        <v>36678</v>
      </c>
      <c r="M32">
        <v>39</v>
      </c>
    </row>
    <row r="33" spans="1:13" x14ac:dyDescent="0.2">
      <c r="I33" t="s">
        <v>55</v>
      </c>
      <c r="K33" s="83">
        <f>K31+7</f>
        <v>36681</v>
      </c>
    </row>
    <row r="34" spans="1:13" x14ac:dyDescent="0.2">
      <c r="I34" t="s">
        <v>32</v>
      </c>
      <c r="K34" s="83">
        <f>K33+7</f>
        <v>36688</v>
      </c>
      <c r="L34" s="83">
        <f>L24+49</f>
        <v>36688</v>
      </c>
      <c r="M34">
        <v>49</v>
      </c>
    </row>
    <row r="35" spans="1:13" x14ac:dyDescent="0.2">
      <c r="I35" t="s">
        <v>34</v>
      </c>
      <c r="K35" s="83">
        <f>K34+1</f>
        <v>36689</v>
      </c>
      <c r="L35" s="83">
        <f>L24+50</f>
        <v>36689</v>
      </c>
      <c r="M35">
        <v>50</v>
      </c>
    </row>
    <row r="37" spans="1:13" x14ac:dyDescent="0.2">
      <c r="A37" s="143" t="s">
        <v>61</v>
      </c>
      <c r="B37" s="143"/>
      <c r="C37" s="143"/>
      <c r="D37" s="143"/>
      <c r="E37" s="143"/>
      <c r="F37" s="143"/>
      <c r="G37" s="143"/>
      <c r="H37" s="143"/>
    </row>
    <row r="38" spans="1:13" x14ac:dyDescent="0.2">
      <c r="A38" s="143" t="s">
        <v>60</v>
      </c>
      <c r="B38" s="143"/>
      <c r="C38" s="143"/>
      <c r="D38" s="143"/>
      <c r="E38" s="143"/>
      <c r="F38" s="143"/>
      <c r="G38" s="143"/>
      <c r="H38" s="143"/>
    </row>
  </sheetData>
  <mergeCells count="2">
    <mergeCell ref="A38:H38"/>
    <mergeCell ref="A37:H37"/>
  </mergeCells>
  <phoneticPr fontId="4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M38"/>
  <sheetViews>
    <sheetView workbookViewId="0">
      <selection activeCell="D2" sqref="D2:E2"/>
    </sheetView>
  </sheetViews>
  <sheetFormatPr defaultRowHeight="12.75" x14ac:dyDescent="0.2"/>
  <cols>
    <col min="1" max="1" width="25.7109375" customWidth="1"/>
    <col min="2" max="2" width="18" customWidth="1"/>
    <col min="3" max="3" width="2" customWidth="1"/>
    <col min="9" max="9" width="14.140625" customWidth="1"/>
    <col min="11" max="11" width="13.42578125" bestFit="1" customWidth="1"/>
    <col min="12" max="12" width="15" customWidth="1"/>
  </cols>
  <sheetData>
    <row r="1" spans="1:10" ht="20.25" x14ac:dyDescent="0.3">
      <c r="A1" s="78" t="s">
        <v>11</v>
      </c>
      <c r="B1" s="78">
        <f>IF(Kalender!A34="",2000,RIGHT(Kalender!A34,4))</f>
        <v>2000</v>
      </c>
      <c r="D1" s="79" t="s">
        <v>12</v>
      </c>
      <c r="E1" s="79" t="s">
        <v>46</v>
      </c>
      <c r="F1" s="79" t="s">
        <v>47</v>
      </c>
      <c r="G1" s="79" t="s">
        <v>56</v>
      </c>
      <c r="H1" t="s">
        <v>13</v>
      </c>
      <c r="I1" t="s">
        <v>11</v>
      </c>
      <c r="J1" s="80">
        <f>B1</f>
        <v>2000</v>
      </c>
    </row>
    <row r="2" spans="1:10" ht="18" customHeight="1" x14ac:dyDescent="0.2">
      <c r="A2" s="81" t="s">
        <v>14</v>
      </c>
      <c r="B2" s="82">
        <f>DATE(B1,1,1)</f>
        <v>36526</v>
      </c>
      <c r="D2" t="s">
        <v>15</v>
      </c>
      <c r="E2">
        <f>DAY(B2)</f>
        <v>1</v>
      </c>
      <c r="F2">
        <f>MONTH(B2)</f>
        <v>1</v>
      </c>
      <c r="G2">
        <f>YEAR(B2)</f>
        <v>2000</v>
      </c>
      <c r="H2" t="s">
        <v>16</v>
      </c>
      <c r="I2" t="s">
        <v>17</v>
      </c>
      <c r="J2">
        <f>MOD(År_02,19)</f>
        <v>5</v>
      </c>
    </row>
    <row r="3" spans="1:10" ht="18" customHeight="1" x14ac:dyDescent="0.2">
      <c r="A3" s="81" t="s">
        <v>18</v>
      </c>
      <c r="B3" s="82">
        <f>L22</f>
        <v>36636</v>
      </c>
      <c r="D3" t="s">
        <v>19</v>
      </c>
      <c r="E3">
        <f t="shared" ref="E3:E15" si="0">DAY(B3)</f>
        <v>20</v>
      </c>
      <c r="F3">
        <f t="shared" ref="F3:F15" si="1">MONTH(B3)</f>
        <v>4</v>
      </c>
      <c r="G3">
        <f t="shared" ref="G3:G15" si="2">YEAR(B3)</f>
        <v>2000</v>
      </c>
      <c r="H3" t="s">
        <v>20</v>
      </c>
      <c r="I3" t="s">
        <v>21</v>
      </c>
      <c r="J3">
        <f>INT(År_02/100)</f>
        <v>20</v>
      </c>
    </row>
    <row r="4" spans="1:10" ht="18" customHeight="1" x14ac:dyDescent="0.2">
      <c r="A4" s="81" t="s">
        <v>22</v>
      </c>
      <c r="B4" s="82">
        <f>L23</f>
        <v>36637</v>
      </c>
      <c r="D4" t="s">
        <v>19</v>
      </c>
      <c r="E4">
        <f t="shared" si="0"/>
        <v>21</v>
      </c>
      <c r="F4">
        <f t="shared" si="1"/>
        <v>4</v>
      </c>
      <c r="G4">
        <f t="shared" si="2"/>
        <v>2000</v>
      </c>
      <c r="H4" t="s">
        <v>23</v>
      </c>
      <c r="I4" t="s">
        <v>17</v>
      </c>
      <c r="J4">
        <f>MOD(År_02,100)</f>
        <v>0</v>
      </c>
    </row>
    <row r="5" spans="1:10" ht="18" customHeight="1" x14ac:dyDescent="0.2">
      <c r="A5" s="81" t="s">
        <v>24</v>
      </c>
      <c r="B5" s="82">
        <f>L24</f>
        <v>36639</v>
      </c>
      <c r="D5" t="s">
        <v>19</v>
      </c>
      <c r="E5">
        <f t="shared" si="0"/>
        <v>23</v>
      </c>
      <c r="F5">
        <f t="shared" si="1"/>
        <v>4</v>
      </c>
      <c r="G5">
        <f t="shared" si="2"/>
        <v>2000</v>
      </c>
      <c r="H5" t="s">
        <v>25</v>
      </c>
      <c r="I5" t="s">
        <v>21</v>
      </c>
      <c r="J5">
        <f>INT(J3/4)</f>
        <v>5</v>
      </c>
    </row>
    <row r="6" spans="1:10" ht="18" customHeight="1" x14ac:dyDescent="0.2">
      <c r="A6" s="81" t="s">
        <v>26</v>
      </c>
      <c r="B6" s="82">
        <f>L25</f>
        <v>36640</v>
      </c>
      <c r="D6" t="s">
        <v>19</v>
      </c>
      <c r="E6">
        <f t="shared" si="0"/>
        <v>24</v>
      </c>
      <c r="F6">
        <f t="shared" si="1"/>
        <v>4</v>
      </c>
      <c r="G6">
        <f t="shared" si="2"/>
        <v>2000</v>
      </c>
      <c r="H6" t="s">
        <v>27</v>
      </c>
      <c r="I6" t="s">
        <v>17</v>
      </c>
      <c r="J6">
        <f>MOD(J3,4)</f>
        <v>0</v>
      </c>
    </row>
    <row r="7" spans="1:10" ht="18" customHeight="1" x14ac:dyDescent="0.2">
      <c r="A7" s="81" t="s">
        <v>28</v>
      </c>
      <c r="B7" s="82">
        <f>L29</f>
        <v>36665</v>
      </c>
      <c r="D7" t="s">
        <v>19</v>
      </c>
      <c r="E7">
        <f t="shared" si="0"/>
        <v>19</v>
      </c>
      <c r="F7">
        <f t="shared" si="1"/>
        <v>5</v>
      </c>
      <c r="G7">
        <f t="shared" si="2"/>
        <v>2000</v>
      </c>
      <c r="H7" t="s">
        <v>29</v>
      </c>
      <c r="I7" t="s">
        <v>21</v>
      </c>
      <c r="J7">
        <f>INT((J3+8)/25)</f>
        <v>1</v>
      </c>
    </row>
    <row r="8" spans="1:10" ht="18" customHeight="1" x14ac:dyDescent="0.2">
      <c r="A8" s="81" t="s">
        <v>57</v>
      </c>
      <c r="B8" s="82">
        <f>L32</f>
        <v>36678</v>
      </c>
      <c r="D8" t="s">
        <v>19</v>
      </c>
      <c r="E8">
        <f t="shared" si="0"/>
        <v>1</v>
      </c>
      <c r="F8">
        <f t="shared" si="1"/>
        <v>6</v>
      </c>
      <c r="G8">
        <f t="shared" si="2"/>
        <v>2000</v>
      </c>
      <c r="H8" t="s">
        <v>31</v>
      </c>
      <c r="I8" t="s">
        <v>21</v>
      </c>
      <c r="J8">
        <f>INT((J3-J7+1)/3)</f>
        <v>6</v>
      </c>
    </row>
    <row r="9" spans="1:10" ht="18" customHeight="1" x14ac:dyDescent="0.2">
      <c r="A9" s="81" t="s">
        <v>32</v>
      </c>
      <c r="B9" s="82">
        <f>L34</f>
        <v>36688</v>
      </c>
      <c r="D9" t="s">
        <v>19</v>
      </c>
      <c r="E9">
        <f t="shared" si="0"/>
        <v>11</v>
      </c>
      <c r="F9">
        <f t="shared" si="1"/>
        <v>6</v>
      </c>
      <c r="G9">
        <f t="shared" si="2"/>
        <v>2000</v>
      </c>
      <c r="H9" t="s">
        <v>33</v>
      </c>
      <c r="I9" t="s">
        <v>21</v>
      </c>
      <c r="J9">
        <f>MOD(19*J2+J3-J5-J8+15,30)</f>
        <v>29</v>
      </c>
    </row>
    <row r="10" spans="1:10" ht="18" customHeight="1" x14ac:dyDescent="0.2">
      <c r="A10" s="81" t="s">
        <v>34</v>
      </c>
      <c r="B10" s="82">
        <f>L35</f>
        <v>36689</v>
      </c>
      <c r="D10" t="s">
        <v>19</v>
      </c>
      <c r="E10">
        <f t="shared" si="0"/>
        <v>12</v>
      </c>
      <c r="F10">
        <f t="shared" si="1"/>
        <v>6</v>
      </c>
      <c r="G10">
        <f t="shared" si="2"/>
        <v>2000</v>
      </c>
      <c r="H10" t="s">
        <v>35</v>
      </c>
      <c r="I10" t="s">
        <v>21</v>
      </c>
      <c r="J10">
        <f>INT(J4/4)</f>
        <v>0</v>
      </c>
    </row>
    <row r="11" spans="1:10" ht="18" customHeight="1" x14ac:dyDescent="0.2">
      <c r="A11" s="81" t="s">
        <v>36</v>
      </c>
      <c r="B11" s="82">
        <f>DATE(B1,6,5)</f>
        <v>36682</v>
      </c>
      <c r="D11" t="s">
        <v>15</v>
      </c>
      <c r="E11">
        <f t="shared" si="0"/>
        <v>5</v>
      </c>
      <c r="F11">
        <f t="shared" si="1"/>
        <v>6</v>
      </c>
      <c r="G11">
        <f t="shared" si="2"/>
        <v>2000</v>
      </c>
      <c r="H11" t="s">
        <v>37</v>
      </c>
      <c r="I11" t="s">
        <v>17</v>
      </c>
      <c r="J11">
        <f>MOD(J4,4)</f>
        <v>0</v>
      </c>
    </row>
    <row r="12" spans="1:10" ht="18" customHeight="1" x14ac:dyDescent="0.2">
      <c r="A12" s="81" t="s">
        <v>58</v>
      </c>
      <c r="B12" s="82">
        <f>DATE(B1,12,24)</f>
        <v>36884</v>
      </c>
      <c r="D12" t="s">
        <v>15</v>
      </c>
      <c r="E12">
        <f t="shared" si="0"/>
        <v>24</v>
      </c>
      <c r="F12">
        <f t="shared" si="1"/>
        <v>12</v>
      </c>
      <c r="G12">
        <f t="shared" si="2"/>
        <v>2000</v>
      </c>
      <c r="H12" t="s">
        <v>38</v>
      </c>
      <c r="I12" t="s">
        <v>17</v>
      </c>
      <c r="J12">
        <f>MOD(32+2*J6+2*J10-J9-J11,7)</f>
        <v>3</v>
      </c>
    </row>
    <row r="13" spans="1:10" ht="18" customHeight="1" x14ac:dyDescent="0.2">
      <c r="A13" s="81" t="s">
        <v>39</v>
      </c>
      <c r="B13" s="82">
        <f>B12+1</f>
        <v>36885</v>
      </c>
      <c r="D13" t="s">
        <v>15</v>
      </c>
      <c r="E13">
        <f t="shared" si="0"/>
        <v>25</v>
      </c>
      <c r="F13">
        <f t="shared" si="1"/>
        <v>12</v>
      </c>
      <c r="G13">
        <f t="shared" si="2"/>
        <v>2000</v>
      </c>
      <c r="H13" t="s">
        <v>40</v>
      </c>
      <c r="I13" t="s">
        <v>21</v>
      </c>
      <c r="J13">
        <f>INT((J2+11*J9+22*J12)/451)</f>
        <v>0</v>
      </c>
    </row>
    <row r="14" spans="1:10" ht="18" customHeight="1" x14ac:dyDescent="0.2">
      <c r="A14" s="81" t="s">
        <v>41</v>
      </c>
      <c r="B14" s="82">
        <f>B12+2</f>
        <v>36886</v>
      </c>
      <c r="D14" t="s">
        <v>15</v>
      </c>
      <c r="E14">
        <f t="shared" si="0"/>
        <v>26</v>
      </c>
      <c r="F14">
        <f t="shared" si="1"/>
        <v>12</v>
      </c>
      <c r="G14">
        <f t="shared" si="2"/>
        <v>2000</v>
      </c>
      <c r="H14" t="s">
        <v>42</v>
      </c>
      <c r="I14" t="s">
        <v>21</v>
      </c>
      <c r="J14">
        <f>INT((J9+J12-7*J13+114)/31)</f>
        <v>4</v>
      </c>
    </row>
    <row r="15" spans="1:10" ht="18" customHeight="1" x14ac:dyDescent="0.2">
      <c r="A15" s="81" t="s">
        <v>59</v>
      </c>
      <c r="B15" s="82">
        <f>DATE(B1,12,31)</f>
        <v>36891</v>
      </c>
      <c r="D15" t="s">
        <v>15</v>
      </c>
      <c r="E15">
        <f t="shared" si="0"/>
        <v>31</v>
      </c>
      <c r="F15">
        <f t="shared" si="1"/>
        <v>12</v>
      </c>
      <c r="G15">
        <f t="shared" si="2"/>
        <v>2000</v>
      </c>
      <c r="H15" t="s">
        <v>43</v>
      </c>
      <c r="I15" t="s">
        <v>17</v>
      </c>
      <c r="J15">
        <f>MOD(J9+J12-7*J13+114,31)</f>
        <v>22</v>
      </c>
    </row>
    <row r="16" spans="1:10" x14ac:dyDescent="0.2">
      <c r="H16" t="s">
        <v>44</v>
      </c>
      <c r="I16" t="s">
        <v>45</v>
      </c>
      <c r="J16">
        <f>(J14-3)*31+J15-20</f>
        <v>33</v>
      </c>
    </row>
    <row r="18" spans="9:13" x14ac:dyDescent="0.2">
      <c r="I18" t="s">
        <v>46</v>
      </c>
      <c r="J18">
        <f>J15+1</f>
        <v>23</v>
      </c>
    </row>
    <row r="19" spans="9:13" x14ac:dyDescent="0.2">
      <c r="I19" t="s">
        <v>47</v>
      </c>
      <c r="J19">
        <f>J14</f>
        <v>4</v>
      </c>
    </row>
    <row r="21" spans="9:13" ht="12.75" customHeight="1" x14ac:dyDescent="0.2">
      <c r="K21" t="s">
        <v>48</v>
      </c>
      <c r="M21" t="s">
        <v>49</v>
      </c>
    </row>
    <row r="22" spans="9:13" x14ac:dyDescent="0.2">
      <c r="I22" t="s">
        <v>18</v>
      </c>
      <c r="K22" s="83">
        <f>K24-3</f>
        <v>36636</v>
      </c>
      <c r="L22" s="83">
        <f>L24-3</f>
        <v>36636</v>
      </c>
      <c r="M22">
        <v>-3</v>
      </c>
    </row>
    <row r="23" spans="9:13" x14ac:dyDescent="0.2">
      <c r="I23" t="s">
        <v>22</v>
      </c>
      <c r="K23" s="83">
        <f>K24-2</f>
        <v>36637</v>
      </c>
      <c r="L23" s="83">
        <f>L24-2</f>
        <v>36637</v>
      </c>
      <c r="M23">
        <v>-2</v>
      </c>
    </row>
    <row r="24" spans="9:13" x14ac:dyDescent="0.2">
      <c r="I24" s="80" t="s">
        <v>24</v>
      </c>
      <c r="K24" s="83">
        <f>DATE(År_02,J19,J18)</f>
        <v>36639</v>
      </c>
      <c r="L24" s="83">
        <f>DATE(År_02,J19,J18)</f>
        <v>36639</v>
      </c>
    </row>
    <row r="25" spans="9:13" x14ac:dyDescent="0.2">
      <c r="I25" t="s">
        <v>26</v>
      </c>
      <c r="K25" s="83">
        <f>K24+1</f>
        <v>36640</v>
      </c>
      <c r="L25" s="83">
        <f>L24+1</f>
        <v>36640</v>
      </c>
      <c r="M25">
        <v>1</v>
      </c>
    </row>
    <row r="26" spans="9:13" x14ac:dyDescent="0.2">
      <c r="I26" t="s">
        <v>50</v>
      </c>
      <c r="K26" s="83">
        <f>K24+7</f>
        <v>36646</v>
      </c>
    </row>
    <row r="27" spans="9:13" x14ac:dyDescent="0.2">
      <c r="I27" t="s">
        <v>51</v>
      </c>
      <c r="K27" s="83">
        <f>K26+7</f>
        <v>36653</v>
      </c>
    </row>
    <row r="28" spans="9:13" x14ac:dyDescent="0.2">
      <c r="I28" t="s">
        <v>52</v>
      </c>
      <c r="K28" s="83">
        <f>K27+7</f>
        <v>36660</v>
      </c>
    </row>
    <row r="29" spans="9:13" x14ac:dyDescent="0.2">
      <c r="I29" t="s">
        <v>28</v>
      </c>
      <c r="K29" s="83">
        <f>K28+5</f>
        <v>36665</v>
      </c>
      <c r="L29" s="83">
        <f>L24+26</f>
        <v>36665</v>
      </c>
      <c r="M29">
        <v>26</v>
      </c>
    </row>
    <row r="30" spans="9:13" ht="12.75" customHeight="1" x14ac:dyDescent="0.2">
      <c r="I30" t="s">
        <v>53</v>
      </c>
      <c r="K30" s="83">
        <f>K28+7</f>
        <v>36667</v>
      </c>
    </row>
    <row r="31" spans="9:13" x14ac:dyDescent="0.2">
      <c r="I31" t="s">
        <v>54</v>
      </c>
      <c r="K31" s="83">
        <f>K30+7</f>
        <v>36674</v>
      </c>
    </row>
    <row r="32" spans="9:13" x14ac:dyDescent="0.2">
      <c r="I32" t="s">
        <v>30</v>
      </c>
      <c r="K32" s="83">
        <f>K31+4</f>
        <v>36678</v>
      </c>
      <c r="L32" s="83">
        <f>L24+39</f>
        <v>36678</v>
      </c>
      <c r="M32">
        <v>39</v>
      </c>
    </row>
    <row r="33" spans="1:13" x14ac:dyDescent="0.2">
      <c r="I33" t="s">
        <v>55</v>
      </c>
      <c r="K33" s="83">
        <f>K31+7</f>
        <v>36681</v>
      </c>
    </row>
    <row r="34" spans="1:13" x14ac:dyDescent="0.2">
      <c r="I34" t="s">
        <v>32</v>
      </c>
      <c r="K34" s="83">
        <f>K33+7</f>
        <v>36688</v>
      </c>
      <c r="L34" s="83">
        <f>L24+49</f>
        <v>36688</v>
      </c>
      <c r="M34">
        <v>49</v>
      </c>
    </row>
    <row r="35" spans="1:13" x14ac:dyDescent="0.2">
      <c r="I35" t="s">
        <v>34</v>
      </c>
      <c r="K35" s="83">
        <f>K34+1</f>
        <v>36689</v>
      </c>
      <c r="L35" s="83">
        <f>L24+50</f>
        <v>36689</v>
      </c>
      <c r="M35">
        <v>50</v>
      </c>
    </row>
    <row r="37" spans="1:13" x14ac:dyDescent="0.2">
      <c r="A37" s="143" t="s">
        <v>61</v>
      </c>
      <c r="B37" s="143"/>
      <c r="C37" s="143"/>
      <c r="D37" s="143"/>
      <c r="E37" s="143"/>
      <c r="F37" s="143"/>
      <c r="G37" s="143"/>
      <c r="H37" s="143"/>
    </row>
    <row r="38" spans="1:13" x14ac:dyDescent="0.2">
      <c r="A38" s="143" t="s">
        <v>60</v>
      </c>
      <c r="B38" s="143"/>
      <c r="C38" s="143"/>
      <c r="D38" s="143"/>
      <c r="E38" s="143"/>
      <c r="F38" s="143"/>
      <c r="G38" s="143"/>
      <c r="H38" s="143"/>
    </row>
  </sheetData>
  <mergeCells count="2">
    <mergeCell ref="A37:H37"/>
    <mergeCell ref="A38:H38"/>
  </mergeCells>
  <phoneticPr fontId="4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B7:Q16"/>
  <sheetViews>
    <sheetView workbookViewId="0">
      <selection activeCell="C7" sqref="C7:L7"/>
    </sheetView>
  </sheetViews>
  <sheetFormatPr defaultRowHeight="12.75" x14ac:dyDescent="0.2"/>
  <cols>
    <col min="1" max="1" width="9.140625" style="95"/>
    <col min="2" max="2" width="4.7109375" style="95" customWidth="1"/>
    <col min="3" max="6" width="9.140625" style="95"/>
    <col min="7" max="7" width="9.140625" style="95" customWidth="1"/>
    <col min="8" max="16384" width="9.140625" style="95"/>
  </cols>
  <sheetData>
    <row r="7" spans="2:17" ht="30" customHeight="1" x14ac:dyDescent="0.2">
      <c r="B7" s="93"/>
      <c r="C7" s="146" t="s">
        <v>69</v>
      </c>
      <c r="D7" s="146"/>
      <c r="E7" s="146"/>
      <c r="F7" s="146"/>
      <c r="G7" s="146"/>
      <c r="H7" s="146"/>
      <c r="I7" s="146"/>
      <c r="J7" s="146"/>
      <c r="K7" s="146"/>
      <c r="L7" s="146"/>
      <c r="M7" s="94"/>
      <c r="N7" s="94"/>
      <c r="O7" s="94"/>
      <c r="P7" s="94"/>
      <c r="Q7" s="94"/>
    </row>
    <row r="8" spans="2:17" ht="25.5" customHeight="1" x14ac:dyDescent="0.2">
      <c r="B8" s="93"/>
      <c r="C8" s="97"/>
      <c r="D8" s="97"/>
      <c r="E8" s="97"/>
      <c r="F8" s="97"/>
      <c r="G8" s="93"/>
      <c r="H8" s="94"/>
      <c r="I8" s="94"/>
      <c r="J8" s="94"/>
      <c r="K8" s="94"/>
      <c r="L8" s="94"/>
      <c r="M8" s="96"/>
      <c r="N8" s="96"/>
      <c r="O8" s="96"/>
      <c r="P8" s="96"/>
      <c r="Q8" s="96"/>
    </row>
    <row r="9" spans="2:17" ht="20.100000000000001" customHeight="1" x14ac:dyDescent="0.2">
      <c r="B9" s="93"/>
      <c r="C9" s="144"/>
      <c r="D9" s="145"/>
      <c r="E9" s="145"/>
      <c r="F9" s="145"/>
      <c r="G9" s="145"/>
      <c r="H9" s="145"/>
      <c r="I9" s="145"/>
      <c r="J9" s="145"/>
      <c r="K9" s="145"/>
      <c r="L9" s="145"/>
      <c r="M9" s="94"/>
      <c r="N9" s="94"/>
      <c r="O9" s="94"/>
      <c r="P9" s="94"/>
      <c r="Q9" s="94"/>
    </row>
    <row r="10" spans="2:17" ht="20.100000000000001" customHeight="1" x14ac:dyDescent="0.2">
      <c r="B10" s="93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94"/>
      <c r="N10" s="94"/>
      <c r="O10" s="94"/>
      <c r="P10" s="94"/>
      <c r="Q10" s="94"/>
    </row>
    <row r="11" spans="2:17" ht="20.100000000000001" customHeight="1" x14ac:dyDescent="0.2">
      <c r="B11" s="93"/>
      <c r="C11" s="144"/>
      <c r="D11" s="145"/>
      <c r="E11" s="145"/>
      <c r="F11" s="145"/>
      <c r="G11" s="145"/>
      <c r="H11" s="145"/>
      <c r="I11" s="145"/>
      <c r="J11" s="145"/>
      <c r="K11" s="145"/>
      <c r="L11" s="145"/>
      <c r="M11" s="94"/>
      <c r="N11" s="94"/>
      <c r="O11" s="94"/>
      <c r="P11" s="94"/>
      <c r="Q11" s="94"/>
    </row>
    <row r="12" spans="2:17" ht="20.100000000000001" customHeight="1" x14ac:dyDescent="0.2">
      <c r="B12" s="93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94"/>
      <c r="N12" s="94"/>
      <c r="O12" s="94"/>
      <c r="P12" s="94"/>
      <c r="Q12" s="94"/>
    </row>
    <row r="13" spans="2:17" ht="20.100000000000001" customHeight="1" x14ac:dyDescent="0.2">
      <c r="B13" s="93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94"/>
      <c r="N13" s="94"/>
      <c r="O13" s="94"/>
      <c r="P13" s="94"/>
      <c r="Q13" s="94"/>
    </row>
    <row r="14" spans="2:17" ht="20.100000000000001" customHeight="1" x14ac:dyDescent="0.2">
      <c r="B14" s="93"/>
      <c r="C14" s="144"/>
      <c r="D14" s="145"/>
      <c r="E14" s="145"/>
      <c r="F14" s="145"/>
      <c r="G14" s="145"/>
      <c r="H14" s="145"/>
      <c r="I14" s="145"/>
      <c r="J14" s="145"/>
      <c r="K14" s="145"/>
      <c r="L14" s="145"/>
      <c r="M14" s="94"/>
      <c r="N14" s="94"/>
      <c r="O14" s="94"/>
      <c r="P14" s="94"/>
      <c r="Q14" s="94"/>
    </row>
    <row r="15" spans="2:17" ht="20.100000000000001" customHeight="1" x14ac:dyDescent="0.2">
      <c r="B15" s="93"/>
      <c r="C15" s="144"/>
      <c r="D15" s="145"/>
      <c r="E15" s="145"/>
      <c r="F15" s="145"/>
      <c r="G15" s="145"/>
      <c r="H15" s="145"/>
      <c r="I15" s="145"/>
      <c r="J15" s="145"/>
      <c r="K15" s="145"/>
      <c r="L15" s="145"/>
      <c r="M15" s="94"/>
      <c r="N15" s="94"/>
      <c r="O15" s="94"/>
      <c r="P15" s="94"/>
      <c r="Q15" s="94"/>
    </row>
    <row r="16" spans="2:17" x14ac:dyDescent="0.2"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</sheetData>
  <mergeCells count="8">
    <mergeCell ref="C13:L13"/>
    <mergeCell ref="C14:L14"/>
    <mergeCell ref="C15:L15"/>
    <mergeCell ref="C7:L7"/>
    <mergeCell ref="C9:L9"/>
    <mergeCell ref="C10:L10"/>
    <mergeCell ref="C11:L11"/>
    <mergeCell ref="C12:L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3</vt:i4>
      </vt:variant>
    </vt:vector>
  </HeadingPairs>
  <TitlesOfParts>
    <vt:vector size="7" baseType="lpstr">
      <vt:lpstr>Kalender</vt:lpstr>
      <vt:lpstr>Helligdage 01</vt:lpstr>
      <vt:lpstr>Helligdage 02</vt:lpstr>
      <vt:lpstr>Status</vt:lpstr>
      <vt:lpstr>Kalender!Udskriftsområde</vt:lpstr>
      <vt:lpstr>År_01</vt:lpstr>
      <vt:lpstr>År_02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Christian Nissen</dc:creator>
  <cp:lastModifiedBy>Søren Christian Nissen</cp:lastModifiedBy>
  <cp:lastPrinted>2011-02-26T18:57:54Z</cp:lastPrinted>
  <dcterms:created xsi:type="dcterms:W3CDTF">2006-06-22T17:43:23Z</dcterms:created>
  <dcterms:modified xsi:type="dcterms:W3CDTF">2017-04-08T13:17:17Z</dcterms:modified>
</cp:coreProperties>
</file>